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8505" windowHeight="4815" tabRatio="598" activeTab="2"/>
  </bookViews>
  <sheets>
    <sheet name="入力シート" sheetId="1" r:id="rId1"/>
    <sheet name="地区別 " sheetId="2" r:id="rId2"/>
    <sheet name="局議用 " sheetId="3" r:id="rId3"/>
  </sheets>
  <definedNames>
    <definedName name="_xlfn.SUMIFS" hidden="1">#NAME?</definedName>
    <definedName name="_xlnm.Print_Area" localSheetId="2">'局議用 '!$A$1:$G$103</definedName>
    <definedName name="_xlnm.Print_Area" localSheetId="1">'地区別 '!$A$1:$I$103</definedName>
    <definedName name="_xlnm.Print_Area" localSheetId="0">'入力シート'!$A$1:$I$118</definedName>
    <definedName name="_xlnm.Print_Titles" localSheetId="2">'局議用 '!$2:$3</definedName>
  </definedNames>
  <calcPr fullCalcOnLoad="1"/>
</workbook>
</file>

<file path=xl/sharedStrings.xml><?xml version="1.0" encoding="utf-8"?>
<sst xmlns="http://schemas.openxmlformats.org/spreadsheetml/2006/main" count="670" uniqueCount="99">
  <si>
    <t>旅客数（人）</t>
  </si>
  <si>
    <t>計</t>
  </si>
  <si>
    <t>東京</t>
  </si>
  <si>
    <t>第一種空港</t>
  </si>
  <si>
    <t>新千歳</t>
  </si>
  <si>
    <t>旭川</t>
  </si>
  <si>
    <t>稚内</t>
  </si>
  <si>
    <t xml:space="preserve"> </t>
  </si>
  <si>
    <t>　</t>
  </si>
  <si>
    <t>釧路</t>
  </si>
  <si>
    <t>帯広</t>
  </si>
  <si>
    <t>函館</t>
  </si>
  <si>
    <t>仙台</t>
  </si>
  <si>
    <t>秋田</t>
  </si>
  <si>
    <t>山形</t>
  </si>
  <si>
    <t>新潟</t>
  </si>
  <si>
    <t>第二種空港</t>
  </si>
  <si>
    <t>利尻</t>
  </si>
  <si>
    <t>礼文</t>
  </si>
  <si>
    <t>奥尻</t>
  </si>
  <si>
    <t>中標津</t>
  </si>
  <si>
    <t>紋別</t>
  </si>
  <si>
    <t>女満別</t>
  </si>
  <si>
    <t>青森</t>
  </si>
  <si>
    <t>花巻</t>
  </si>
  <si>
    <t>大館能代</t>
  </si>
  <si>
    <t>庄内</t>
  </si>
  <si>
    <t>福島</t>
  </si>
  <si>
    <t>大島</t>
  </si>
  <si>
    <t>三宅島</t>
  </si>
  <si>
    <t>八丈島</t>
  </si>
  <si>
    <t>新島</t>
  </si>
  <si>
    <t>神津島</t>
  </si>
  <si>
    <t>佐渡</t>
  </si>
  <si>
    <t>松本</t>
  </si>
  <si>
    <t>第三種空港</t>
  </si>
  <si>
    <t>丘珠</t>
  </si>
  <si>
    <t>三沢</t>
  </si>
  <si>
    <t>共用飛行場</t>
  </si>
  <si>
    <t>調布</t>
  </si>
  <si>
    <t>その他飛行場</t>
  </si>
  <si>
    <t>東京航空局</t>
  </si>
  <si>
    <t>合　　計</t>
  </si>
  <si>
    <t>北海道地区</t>
  </si>
  <si>
    <t>東北地区</t>
  </si>
  <si>
    <t>旅　　客</t>
  </si>
  <si>
    <t>貨　　物</t>
  </si>
  <si>
    <t>備　　考</t>
  </si>
  <si>
    <t>対前年同月比（％）</t>
  </si>
  <si>
    <t>国内</t>
  </si>
  <si>
    <t>国際</t>
  </si>
  <si>
    <t>合計</t>
  </si>
  <si>
    <t>（羽田）</t>
  </si>
  <si>
    <t>　　　　　　　　旅　　客</t>
  </si>
  <si>
    <t>　　　　　　　　貨　　物</t>
  </si>
  <si>
    <t>備　　　考</t>
  </si>
  <si>
    <t xml:space="preserve">  （注）</t>
  </si>
  <si>
    <t>（羽田）</t>
  </si>
  <si>
    <t>貨物（kg）</t>
  </si>
  <si>
    <t>貨物量（kg）</t>
  </si>
  <si>
    <t>（注）</t>
  </si>
  <si>
    <t>　（１）東京航空局調べ（但し、成田は成田国際空港株式会社調べ）</t>
  </si>
  <si>
    <t>成田</t>
  </si>
  <si>
    <t xml:space="preserve">                       （１）東京航空局調べ（但し成田は、成田国際空港株式会社調べ）</t>
  </si>
  <si>
    <t>対前年同月増減（％）</t>
  </si>
  <si>
    <t>花巻</t>
  </si>
  <si>
    <t xml:space="preserve"> </t>
  </si>
  <si>
    <t>空港等名</t>
  </si>
  <si>
    <t>静岡</t>
  </si>
  <si>
    <t>関東信越静岡地区</t>
  </si>
  <si>
    <t>関東信越静岡地区</t>
  </si>
  <si>
    <t>百里</t>
  </si>
  <si>
    <t>国内</t>
  </si>
  <si>
    <t>国際</t>
  </si>
  <si>
    <t>計</t>
  </si>
  <si>
    <t>第二種国内</t>
  </si>
  <si>
    <t>第二種国際</t>
  </si>
  <si>
    <t>第三種国内</t>
  </si>
  <si>
    <t>第三種国際</t>
  </si>
  <si>
    <t>共用国内</t>
  </si>
  <si>
    <t>共用国際</t>
  </si>
  <si>
    <t>第一種国内</t>
  </si>
  <si>
    <t>第一種国際</t>
  </si>
  <si>
    <t>その他国内</t>
  </si>
  <si>
    <t>国内</t>
  </si>
  <si>
    <t>国際</t>
  </si>
  <si>
    <t>対前年同月比（％）</t>
  </si>
  <si>
    <t>　（２）対前年同月比（％）について前年実績が無い場合「－」と記載</t>
  </si>
  <si>
    <t xml:space="preserve">                     　（２）対前年同月比（％）について前年実績が無い場合「－」と記載</t>
  </si>
  <si>
    <t>第一種空港以外</t>
  </si>
  <si>
    <t>（地方空港）合計</t>
  </si>
  <si>
    <r>
      <t>礼文</t>
    </r>
    <r>
      <rPr>
        <sz val="14"/>
        <color indexed="10"/>
        <rFont val="ＭＳ Ｐゴシック"/>
        <family val="3"/>
      </rPr>
      <t>（H21.4～休止）</t>
    </r>
  </si>
  <si>
    <t>-</t>
  </si>
  <si>
    <t>-</t>
  </si>
  <si>
    <t>H28.7 旅客数（人）</t>
  </si>
  <si>
    <t>H29.7  旅客数（人）</t>
  </si>
  <si>
    <t>H28.7 貨物量（kg）</t>
  </si>
  <si>
    <t>H29.7 貨物量（kg）</t>
  </si>
  <si>
    <t>管内空港の利用概況集計表（平成29年7月確定値）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</si>
</sst>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%"/>
    <numFmt numFmtId="179" formatCode="0.000_ "/>
    <numFmt numFmtId="180" formatCode="\+0.0%;\-0.0%"/>
    <numFmt numFmtId="181" formatCode="0_);[Red]\(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dashed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ed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dashed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ck"/>
      <top style="dashed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 style="thin"/>
      <top style="thick"/>
      <bottom style="dashed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ck"/>
      <top style="dott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dashed"/>
    </border>
    <border>
      <left style="medium"/>
      <right style="thin"/>
      <top style="thick"/>
      <bottom style="dashed"/>
    </border>
    <border>
      <left style="medium"/>
      <right>
        <color indexed="63"/>
      </right>
      <top style="thick"/>
      <bottom style="dashed"/>
    </border>
    <border>
      <left>
        <color indexed="63"/>
      </left>
      <right style="thick"/>
      <top style="thick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ck"/>
      <top style="medium"/>
      <bottom style="dashed"/>
    </border>
    <border>
      <left style="medium"/>
      <right style="thick"/>
      <top style="dashed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dashed"/>
    </border>
    <border>
      <left style="thin"/>
      <right>
        <color indexed="63"/>
      </right>
      <top style="dotted"/>
      <bottom style="thin"/>
    </border>
    <border>
      <left style="medium"/>
      <right style="medium"/>
      <top style="thin"/>
      <bottom style="dotted"/>
    </border>
    <border>
      <left>
        <color indexed="63"/>
      </left>
      <right style="thick"/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thick"/>
    </border>
    <border>
      <left style="thin"/>
      <right style="medium"/>
      <top style="thick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38" fontId="0" fillId="0" borderId="0" xfId="48" applyAlignment="1">
      <alignment/>
    </xf>
    <xf numFmtId="38" fontId="0" fillId="0" borderId="0" xfId="48" applyAlignment="1">
      <alignment horizontal="center"/>
    </xf>
    <xf numFmtId="38" fontId="7" fillId="0" borderId="10" xfId="48" applyFont="1" applyBorder="1" applyAlignment="1">
      <alignment horizontal="center"/>
    </xf>
    <xf numFmtId="38" fontId="7" fillId="0" borderId="11" xfId="48" applyFont="1" applyBorder="1" applyAlignment="1">
      <alignment horizontal="center"/>
    </xf>
    <xf numFmtId="38" fontId="7" fillId="0" borderId="12" xfId="48" applyFont="1" applyBorder="1" applyAlignment="1">
      <alignment horizontal="center"/>
    </xf>
    <xf numFmtId="38" fontId="7" fillId="0" borderId="13" xfId="48" applyFont="1" applyBorder="1" applyAlignment="1">
      <alignment horizontal="center"/>
    </xf>
    <xf numFmtId="38" fontId="7" fillId="0" borderId="14" xfId="48" applyFont="1" applyBorder="1" applyAlignment="1">
      <alignment horizontal="center"/>
    </xf>
    <xf numFmtId="38" fontId="7" fillId="0" borderId="15" xfId="48" applyFont="1" applyBorder="1" applyAlignment="1">
      <alignment horizontal="center"/>
    </xf>
    <xf numFmtId="38" fontId="7" fillId="0" borderId="16" xfId="48" applyFont="1" applyBorder="1" applyAlignment="1">
      <alignment horizontal="center"/>
    </xf>
    <xf numFmtId="38" fontId="7" fillId="0" borderId="17" xfId="48" applyFont="1" applyBorder="1" applyAlignment="1">
      <alignment horizontal="center"/>
    </xf>
    <xf numFmtId="178" fontId="0" fillId="0" borderId="0" xfId="42" applyNumberFormat="1" applyAlignment="1">
      <alignment/>
    </xf>
    <xf numFmtId="38" fontId="11" fillId="0" borderId="18" xfId="48" applyFont="1" applyBorder="1" applyAlignment="1">
      <alignment horizontal="center"/>
    </xf>
    <xf numFmtId="38" fontId="7" fillId="0" borderId="19" xfId="48" applyFont="1" applyBorder="1" applyAlignment="1">
      <alignment horizontal="centerContinuous"/>
    </xf>
    <xf numFmtId="38" fontId="7" fillId="0" borderId="20" xfId="48" applyFont="1" applyBorder="1" applyAlignment="1">
      <alignment horizontal="centerContinuous"/>
    </xf>
    <xf numFmtId="38" fontId="7" fillId="0" borderId="21" xfId="48" applyFont="1" applyBorder="1" applyAlignment="1">
      <alignment horizontal="centerContinuous"/>
    </xf>
    <xf numFmtId="38" fontId="13" fillId="0" borderId="22" xfId="48" applyFont="1" applyBorder="1" applyAlignment="1">
      <alignment/>
    </xf>
    <xf numFmtId="38" fontId="13" fillId="0" borderId="23" xfId="48" applyFont="1" applyBorder="1" applyAlignment="1">
      <alignment/>
    </xf>
    <xf numFmtId="38" fontId="13" fillId="0" borderId="24" xfId="48" applyFont="1" applyBorder="1" applyAlignment="1">
      <alignment/>
    </xf>
    <xf numFmtId="38" fontId="7" fillId="0" borderId="25" xfId="48" applyFont="1" applyBorder="1" applyAlignment="1">
      <alignment horizontal="center"/>
    </xf>
    <xf numFmtId="38" fontId="7" fillId="0" borderId="26" xfId="48" applyFont="1" applyBorder="1" applyAlignment="1">
      <alignment horizontal="center"/>
    </xf>
    <xf numFmtId="38" fontId="7" fillId="0" borderId="27" xfId="48" applyFont="1" applyBorder="1" applyAlignment="1">
      <alignment horizontal="center"/>
    </xf>
    <xf numFmtId="38" fontId="13" fillId="0" borderId="28" xfId="48" applyFont="1" applyBorder="1" applyAlignment="1">
      <alignment/>
    </xf>
    <xf numFmtId="38" fontId="7" fillId="0" borderId="29" xfId="48" applyFont="1" applyBorder="1" applyAlignment="1">
      <alignment horizontal="center"/>
    </xf>
    <xf numFmtId="38" fontId="13" fillId="0" borderId="30" xfId="48" applyFont="1" applyBorder="1" applyAlignment="1">
      <alignment/>
    </xf>
    <xf numFmtId="38" fontId="7" fillId="0" borderId="31" xfId="48" applyFont="1" applyBorder="1" applyAlignment="1">
      <alignment horizontal="center"/>
    </xf>
    <xf numFmtId="38" fontId="7" fillId="0" borderId="32" xfId="48" applyFont="1" applyBorder="1" applyAlignment="1">
      <alignment horizontal="center"/>
    </xf>
    <xf numFmtId="38" fontId="7" fillId="0" borderId="20" xfId="48" applyFont="1" applyBorder="1" applyAlignment="1">
      <alignment horizontal="center"/>
    </xf>
    <xf numFmtId="0" fontId="0" fillId="0" borderId="0" xfId="0" applyBorder="1" applyAlignment="1">
      <alignment/>
    </xf>
    <xf numFmtId="38" fontId="7" fillId="0" borderId="33" xfId="48" applyFont="1" applyBorder="1" applyAlignment="1">
      <alignment horizontal="centerContinuous"/>
    </xf>
    <xf numFmtId="38" fontId="13" fillId="0" borderId="34" xfId="48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38" fontId="13" fillId="0" borderId="35" xfId="48" applyFont="1" applyBorder="1" applyAlignment="1">
      <alignment/>
    </xf>
    <xf numFmtId="38" fontId="13" fillId="0" borderId="36" xfId="48" applyFont="1" applyBorder="1" applyAlignment="1">
      <alignment/>
    </xf>
    <xf numFmtId="38" fontId="11" fillId="0" borderId="37" xfId="48" applyFont="1" applyBorder="1" applyAlignment="1">
      <alignment horizontal="centerContinuous"/>
    </xf>
    <xf numFmtId="38" fontId="11" fillId="0" borderId="38" xfId="48" applyFont="1" applyBorder="1" applyAlignment="1">
      <alignment horizontal="centerContinuous"/>
    </xf>
    <xf numFmtId="178" fontId="11" fillId="0" borderId="39" xfId="42" applyNumberFormat="1" applyFont="1" applyBorder="1" applyAlignment="1">
      <alignment/>
    </xf>
    <xf numFmtId="38" fontId="11" fillId="0" borderId="40" xfId="48" applyFont="1" applyBorder="1" applyAlignment="1">
      <alignment horizontal="center"/>
    </xf>
    <xf numFmtId="38" fontId="11" fillId="0" borderId="41" xfId="48" applyFont="1" applyBorder="1" applyAlignment="1">
      <alignment horizontal="centerContinuous"/>
    </xf>
    <xf numFmtId="38" fontId="5" fillId="33" borderId="42" xfId="48" applyFont="1" applyFill="1" applyBorder="1" applyAlignment="1">
      <alignment horizontal="centerContinuous"/>
    </xf>
    <xf numFmtId="38" fontId="13" fillId="0" borderId="43" xfId="48" applyFont="1" applyBorder="1" applyAlignment="1">
      <alignment/>
    </xf>
    <xf numFmtId="38" fontId="4" fillId="33" borderId="44" xfId="48" applyFont="1" applyFill="1" applyBorder="1" applyAlignment="1">
      <alignment horizontal="center"/>
    </xf>
    <xf numFmtId="38" fontId="13" fillId="0" borderId="45" xfId="48" applyFont="1" applyBorder="1" applyAlignment="1">
      <alignment/>
    </xf>
    <xf numFmtId="38" fontId="5" fillId="33" borderId="46" xfId="48" applyFont="1" applyFill="1" applyBorder="1" applyAlignment="1">
      <alignment horizontal="centerContinuous"/>
    </xf>
    <xf numFmtId="38" fontId="13" fillId="0" borderId="47" xfId="48" applyFont="1" applyBorder="1" applyAlignment="1">
      <alignment/>
    </xf>
    <xf numFmtId="38" fontId="6" fillId="0" borderId="44" xfId="48" applyFont="1" applyBorder="1" applyAlignment="1">
      <alignment horizontal="center"/>
    </xf>
    <xf numFmtId="38" fontId="6" fillId="0" borderId="48" xfId="48" applyFont="1" applyBorder="1" applyAlignment="1">
      <alignment horizontal="center"/>
    </xf>
    <xf numFmtId="0" fontId="6" fillId="0" borderId="49" xfId="0" applyFont="1" applyBorder="1" applyAlignment="1">
      <alignment/>
    </xf>
    <xf numFmtId="38" fontId="6" fillId="0" borderId="50" xfId="48" applyFont="1" applyBorder="1" applyAlignment="1">
      <alignment horizontal="center"/>
    </xf>
    <xf numFmtId="0" fontId="0" fillId="0" borderId="50" xfId="0" applyBorder="1" applyAlignment="1">
      <alignment/>
    </xf>
    <xf numFmtId="38" fontId="13" fillId="0" borderId="51" xfId="48" applyFont="1" applyBorder="1" applyAlignment="1">
      <alignment/>
    </xf>
    <xf numFmtId="38" fontId="6" fillId="0" borderId="49" xfId="48" applyFont="1" applyBorder="1" applyAlignment="1">
      <alignment horizontal="center"/>
    </xf>
    <xf numFmtId="179" fontId="14" fillId="0" borderId="0" xfId="0" applyNumberFormat="1" applyFont="1" applyAlignment="1">
      <alignment/>
    </xf>
    <xf numFmtId="179" fontId="14" fillId="0" borderId="0" xfId="0" applyNumberFormat="1" applyFont="1" applyBorder="1" applyAlignment="1">
      <alignment/>
    </xf>
    <xf numFmtId="38" fontId="7" fillId="0" borderId="52" xfId="48" applyFont="1" applyBorder="1" applyAlignment="1">
      <alignment horizontal="centerContinuous"/>
    </xf>
    <xf numFmtId="38" fontId="7" fillId="0" borderId="53" xfId="48" applyFont="1" applyBorder="1" applyAlignment="1">
      <alignment horizontal="centerContinuous"/>
    </xf>
    <xf numFmtId="38" fontId="13" fillId="0" borderId="54" xfId="48" applyFont="1" applyBorder="1" applyAlignment="1">
      <alignment/>
    </xf>
    <xf numFmtId="38" fontId="13" fillId="0" borderId="55" xfId="48" applyFont="1" applyBorder="1" applyAlignment="1">
      <alignment/>
    </xf>
    <xf numFmtId="38" fontId="13" fillId="0" borderId="56" xfId="48" applyFont="1" applyBorder="1" applyAlignment="1">
      <alignment/>
    </xf>
    <xf numFmtId="38" fontId="11" fillId="0" borderId="57" xfId="48" applyFont="1" applyBorder="1" applyAlignment="1">
      <alignment horizontal="centerContinuous"/>
    </xf>
    <xf numFmtId="38" fontId="11" fillId="0" borderId="58" xfId="48" applyFont="1" applyBorder="1" applyAlignment="1">
      <alignment/>
    </xf>
    <xf numFmtId="38" fontId="7" fillId="0" borderId="59" xfId="48" applyFont="1" applyBorder="1" applyAlignment="1">
      <alignment horizontal="center"/>
    </xf>
    <xf numFmtId="38" fontId="7" fillId="0" borderId="60" xfId="48" applyFont="1" applyBorder="1" applyAlignment="1">
      <alignment horizontal="center"/>
    </xf>
    <xf numFmtId="38" fontId="6" fillId="34" borderId="44" xfId="48" applyFont="1" applyFill="1" applyBorder="1" applyAlignment="1">
      <alignment horizontal="center"/>
    </xf>
    <xf numFmtId="38" fontId="6" fillId="34" borderId="61" xfId="48" applyFont="1" applyFill="1" applyBorder="1" applyAlignment="1">
      <alignment horizontal="center"/>
    </xf>
    <xf numFmtId="38" fontId="11" fillId="0" borderId="62" xfId="48" applyFont="1" applyBorder="1" applyAlignment="1">
      <alignment horizontal="center"/>
    </xf>
    <xf numFmtId="38" fontId="11" fillId="0" borderId="63" xfId="48" applyFont="1" applyBorder="1" applyAlignment="1">
      <alignment horizontal="center"/>
    </xf>
    <xf numFmtId="38" fontId="13" fillId="0" borderId="64" xfId="48" applyFont="1" applyBorder="1" applyAlignment="1">
      <alignment/>
    </xf>
    <xf numFmtId="38" fontId="13" fillId="0" borderId="65" xfId="48" applyFont="1" applyBorder="1" applyAlignment="1">
      <alignment/>
    </xf>
    <xf numFmtId="38" fontId="13" fillId="0" borderId="66" xfId="48" applyFont="1" applyBorder="1" applyAlignment="1">
      <alignment/>
    </xf>
    <xf numFmtId="178" fontId="12" fillId="0" borderId="21" xfId="42" applyNumberFormat="1" applyFont="1" applyBorder="1" applyAlignment="1">
      <alignment horizontal="center" shrinkToFit="1"/>
    </xf>
    <xf numFmtId="180" fontId="13" fillId="0" borderId="67" xfId="42" applyNumberFormat="1" applyFont="1" applyBorder="1" applyAlignment="1">
      <alignment/>
    </xf>
    <xf numFmtId="180" fontId="13" fillId="0" borderId="68" xfId="42" applyNumberFormat="1" applyFont="1" applyBorder="1" applyAlignment="1">
      <alignment/>
    </xf>
    <xf numFmtId="180" fontId="13" fillId="0" borderId="18" xfId="42" applyNumberFormat="1" applyFont="1" applyBorder="1" applyAlignment="1">
      <alignment/>
    </xf>
    <xf numFmtId="180" fontId="13" fillId="0" borderId="69" xfId="42" applyNumberFormat="1" applyFont="1" applyBorder="1" applyAlignment="1">
      <alignment/>
    </xf>
    <xf numFmtId="180" fontId="13" fillId="0" borderId="70" xfId="42" applyNumberFormat="1" applyFont="1" applyBorder="1" applyAlignment="1">
      <alignment/>
    </xf>
    <xf numFmtId="180" fontId="13" fillId="0" borderId="71" xfId="42" applyNumberFormat="1" applyFont="1" applyBorder="1" applyAlignment="1">
      <alignment/>
    </xf>
    <xf numFmtId="180" fontId="13" fillId="0" borderId="72" xfId="42" applyNumberFormat="1" applyFont="1" applyBorder="1" applyAlignment="1">
      <alignment/>
    </xf>
    <xf numFmtId="180" fontId="13" fillId="0" borderId="36" xfId="42" applyNumberFormat="1" applyFont="1" applyBorder="1" applyAlignment="1">
      <alignment horizontal="right"/>
    </xf>
    <xf numFmtId="180" fontId="13" fillId="0" borderId="24" xfId="42" applyNumberFormat="1" applyFont="1" applyBorder="1" applyAlignment="1">
      <alignment/>
    </xf>
    <xf numFmtId="180" fontId="13" fillId="0" borderId="73" xfId="42" applyNumberFormat="1" applyFont="1" applyBorder="1" applyAlignment="1">
      <alignment/>
    </xf>
    <xf numFmtId="180" fontId="13" fillId="0" borderId="23" xfId="42" applyNumberFormat="1" applyFont="1" applyBorder="1" applyAlignment="1">
      <alignment horizontal="right"/>
    </xf>
    <xf numFmtId="180" fontId="13" fillId="0" borderId="74" xfId="42" applyNumberFormat="1" applyFont="1" applyBorder="1" applyAlignment="1">
      <alignment/>
    </xf>
    <xf numFmtId="180" fontId="13" fillId="0" borderId="75" xfId="42" applyNumberFormat="1" applyFont="1" applyBorder="1" applyAlignment="1">
      <alignment/>
    </xf>
    <xf numFmtId="38" fontId="13" fillId="0" borderId="76" xfId="48" applyFont="1" applyBorder="1" applyAlignment="1">
      <alignment/>
    </xf>
    <xf numFmtId="180" fontId="13" fillId="0" borderId="22" xfId="42" applyNumberFormat="1" applyFont="1" applyBorder="1" applyAlignment="1">
      <alignment/>
    </xf>
    <xf numFmtId="180" fontId="13" fillId="0" borderId="36" xfId="42" applyNumberFormat="1" applyFont="1" applyBorder="1" applyAlignment="1">
      <alignment/>
    </xf>
    <xf numFmtId="180" fontId="13" fillId="0" borderId="30" xfId="42" applyNumberFormat="1" applyFont="1" applyBorder="1" applyAlignment="1">
      <alignment/>
    </xf>
    <xf numFmtId="180" fontId="13" fillId="0" borderId="35" xfId="42" applyNumberFormat="1" applyFont="1" applyBorder="1" applyAlignment="1">
      <alignment/>
    </xf>
    <xf numFmtId="180" fontId="13" fillId="0" borderId="28" xfId="42" applyNumberFormat="1" applyFont="1" applyBorder="1" applyAlignment="1">
      <alignment/>
    </xf>
    <xf numFmtId="180" fontId="13" fillId="0" borderId="56" xfId="42" applyNumberFormat="1" applyFont="1" applyBorder="1" applyAlignment="1">
      <alignment/>
    </xf>
    <xf numFmtId="180" fontId="13" fillId="0" borderId="77" xfId="42" applyNumberFormat="1" applyFont="1" applyBorder="1" applyAlignment="1">
      <alignment/>
    </xf>
    <xf numFmtId="180" fontId="13" fillId="0" borderId="23" xfId="42" applyNumberFormat="1" applyFont="1" applyBorder="1" applyAlignment="1">
      <alignment/>
    </xf>
    <xf numFmtId="38" fontId="6" fillId="0" borderId="50" xfId="48" applyFont="1" applyFill="1" applyBorder="1" applyAlignment="1">
      <alignment horizontal="center"/>
    </xf>
    <xf numFmtId="38" fontId="6" fillId="0" borderId="44" xfId="48" applyFont="1" applyFill="1" applyBorder="1" applyAlignment="1">
      <alignment horizontal="center"/>
    </xf>
    <xf numFmtId="38" fontId="6" fillId="0" borderId="48" xfId="48" applyFont="1" applyFill="1" applyBorder="1" applyAlignment="1">
      <alignment horizontal="center"/>
    </xf>
    <xf numFmtId="38" fontId="8" fillId="0" borderId="70" xfId="48" applyNumberFormat="1" applyFont="1" applyFill="1" applyBorder="1" applyAlignment="1">
      <alignment/>
    </xf>
    <xf numFmtId="38" fontId="8" fillId="0" borderId="68" xfId="48" applyNumberFormat="1" applyFont="1" applyFill="1" applyBorder="1" applyAlignment="1">
      <alignment/>
    </xf>
    <xf numFmtId="38" fontId="7" fillId="0" borderId="44" xfId="48" applyFont="1" applyFill="1" applyBorder="1" applyAlignment="1">
      <alignment horizontal="center"/>
    </xf>
    <xf numFmtId="180" fontId="13" fillId="0" borderId="68" xfId="42" applyNumberFormat="1" applyFont="1" applyBorder="1" applyAlignment="1">
      <alignment horizontal="right"/>
    </xf>
    <xf numFmtId="38" fontId="7" fillId="0" borderId="78" xfId="48" applyFont="1" applyFill="1" applyBorder="1" applyAlignment="1">
      <alignment horizontal="center"/>
    </xf>
    <xf numFmtId="38" fontId="7" fillId="0" borderId="61" xfId="48" applyFont="1" applyFill="1" applyBorder="1" applyAlignment="1">
      <alignment horizontal="center"/>
    </xf>
    <xf numFmtId="38" fontId="7" fillId="0" borderId="50" xfId="48" applyFont="1" applyFill="1" applyBorder="1" applyAlignment="1">
      <alignment horizontal="center"/>
    </xf>
    <xf numFmtId="38" fontId="7" fillId="0" borderId="48" xfId="48" applyFont="1" applyFill="1" applyBorder="1" applyAlignment="1">
      <alignment horizontal="center"/>
    </xf>
    <xf numFmtId="38" fontId="7" fillId="0" borderId="79" xfId="48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38" fontId="7" fillId="0" borderId="49" xfId="48" applyFont="1" applyFill="1" applyBorder="1" applyAlignment="1">
      <alignment horizontal="center"/>
    </xf>
    <xf numFmtId="38" fontId="0" fillId="0" borderId="50" xfId="48" applyFill="1" applyBorder="1" applyAlignment="1">
      <alignment/>
    </xf>
    <xf numFmtId="38" fontId="7" fillId="0" borderId="42" xfId="48" applyFont="1" applyFill="1" applyBorder="1" applyAlignment="1">
      <alignment horizontal="center"/>
    </xf>
    <xf numFmtId="38" fontId="7" fillId="0" borderId="80" xfId="48" applyFont="1" applyFill="1" applyBorder="1" applyAlignment="1">
      <alignment horizontal="center"/>
    </xf>
    <xf numFmtId="38" fontId="7" fillId="0" borderId="81" xfId="48" applyFont="1" applyFill="1" applyBorder="1" applyAlignment="1">
      <alignment horizontal="center"/>
    </xf>
    <xf numFmtId="38" fontId="8" fillId="0" borderId="11" xfId="48" applyFont="1" applyFill="1" applyBorder="1" applyAlignment="1">
      <alignment/>
    </xf>
    <xf numFmtId="38" fontId="8" fillId="0" borderId="82" xfId="48" applyFont="1" applyFill="1" applyBorder="1" applyAlignment="1">
      <alignment/>
    </xf>
    <xf numFmtId="38" fontId="8" fillId="0" borderId="12" xfId="48" applyFont="1" applyFill="1" applyBorder="1" applyAlignment="1">
      <alignment/>
    </xf>
    <xf numFmtId="38" fontId="8" fillId="0" borderId="15" xfId="48" applyFont="1" applyFill="1" applyBorder="1" applyAlignment="1">
      <alignment/>
    </xf>
    <xf numFmtId="38" fontId="7" fillId="0" borderId="83" xfId="48" applyFont="1" applyFill="1" applyBorder="1" applyAlignment="1">
      <alignment horizontal="center"/>
    </xf>
    <xf numFmtId="38" fontId="8" fillId="0" borderId="10" xfId="48" applyFont="1" applyFill="1" applyBorder="1" applyAlignment="1">
      <alignment/>
    </xf>
    <xf numFmtId="38" fontId="8" fillId="0" borderId="84" xfId="48" applyFont="1" applyFill="1" applyBorder="1" applyAlignment="1">
      <alignment/>
    </xf>
    <xf numFmtId="38" fontId="8" fillId="0" borderId="85" xfId="48" applyFont="1" applyFill="1" applyBorder="1" applyAlignment="1">
      <alignment/>
    </xf>
    <xf numFmtId="38" fontId="8" fillId="0" borderId="13" xfId="48" applyFont="1" applyFill="1" applyBorder="1" applyAlignment="1">
      <alignment/>
    </xf>
    <xf numFmtId="38" fontId="8" fillId="0" borderId="14" xfId="48" applyFont="1" applyFill="1" applyBorder="1" applyAlignment="1">
      <alignment/>
    </xf>
    <xf numFmtId="38" fontId="8" fillId="0" borderId="86" xfId="48" applyFont="1" applyFill="1" applyBorder="1" applyAlignment="1">
      <alignment/>
    </xf>
    <xf numFmtId="38" fontId="8" fillId="0" borderId="25" xfId="48" applyFont="1" applyFill="1" applyBorder="1" applyAlignment="1">
      <alignment/>
    </xf>
    <xf numFmtId="38" fontId="8" fillId="0" borderId="74" xfId="48" applyFont="1" applyFill="1" applyBorder="1" applyAlignment="1">
      <alignment/>
    </xf>
    <xf numFmtId="38" fontId="8" fillId="0" borderId="68" xfId="48" applyFont="1" applyFill="1" applyBorder="1" applyAlignment="1">
      <alignment/>
    </xf>
    <xf numFmtId="38" fontId="8" fillId="0" borderId="87" xfId="48" applyFont="1" applyFill="1" applyBorder="1" applyAlignment="1">
      <alignment/>
    </xf>
    <xf numFmtId="38" fontId="8" fillId="0" borderId="88" xfId="48" applyFont="1" applyFill="1" applyBorder="1" applyAlignment="1">
      <alignment/>
    </xf>
    <xf numFmtId="38" fontId="8" fillId="0" borderId="89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9" fillId="0" borderId="90" xfId="48" applyFont="1" applyFill="1" applyBorder="1" applyAlignment="1">
      <alignment/>
    </xf>
    <xf numFmtId="38" fontId="9" fillId="0" borderId="73" xfId="48" applyFont="1" applyFill="1" applyBorder="1" applyAlignment="1">
      <alignment/>
    </xf>
    <xf numFmtId="38" fontId="9" fillId="0" borderId="18" xfId="48" applyFont="1" applyFill="1" applyBorder="1" applyAlignment="1">
      <alignment/>
    </xf>
    <xf numFmtId="38" fontId="9" fillId="0" borderId="91" xfId="48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48" applyFill="1" applyAlignment="1">
      <alignment/>
    </xf>
    <xf numFmtId="38" fontId="8" fillId="0" borderId="71" xfId="48" applyNumberFormat="1" applyFont="1" applyFill="1" applyBorder="1" applyAlignment="1">
      <alignment/>
    </xf>
    <xf numFmtId="38" fontId="7" fillId="0" borderId="11" xfId="48" applyFont="1" applyFill="1" applyBorder="1" applyAlignment="1">
      <alignment horizontal="center"/>
    </xf>
    <xf numFmtId="38" fontId="7" fillId="0" borderId="82" xfId="48" applyFont="1" applyFill="1" applyBorder="1" applyAlignment="1">
      <alignment horizontal="center"/>
    </xf>
    <xf numFmtId="180" fontId="13" fillId="0" borderId="55" xfId="42" applyNumberFormat="1" applyFont="1" applyBorder="1" applyAlignment="1">
      <alignment/>
    </xf>
    <xf numFmtId="38" fontId="6" fillId="0" borderId="37" xfId="48" applyFont="1" applyFill="1" applyBorder="1" applyAlignment="1">
      <alignment horizontal="centerContinuous"/>
    </xf>
    <xf numFmtId="38" fontId="0" fillId="0" borderId="38" xfId="48" applyFill="1" applyBorder="1" applyAlignment="1">
      <alignment horizontal="centerContinuous"/>
    </xf>
    <xf numFmtId="38" fontId="7" fillId="0" borderId="49" xfId="48" applyFont="1" applyFill="1" applyBorder="1" applyAlignment="1">
      <alignment horizontal="centerContinuous"/>
    </xf>
    <xf numFmtId="38" fontId="7" fillId="0" borderId="0" xfId="48" applyFont="1" applyFill="1" applyBorder="1" applyAlignment="1">
      <alignment horizontal="centerContinuous"/>
    </xf>
    <xf numFmtId="38" fontId="7" fillId="0" borderId="91" xfId="48" applyFont="1" applyFill="1" applyBorder="1" applyAlignment="1">
      <alignment horizontal="center"/>
    </xf>
    <xf numFmtId="178" fontId="7" fillId="0" borderId="92" xfId="42" applyNumberFormat="1" applyFont="1" applyFill="1" applyBorder="1" applyAlignment="1">
      <alignment horizontal="center"/>
    </xf>
    <xf numFmtId="178" fontId="7" fillId="0" borderId="93" xfId="42" applyNumberFormat="1" applyFont="1" applyFill="1" applyBorder="1" applyAlignment="1">
      <alignment horizontal="center"/>
    </xf>
    <xf numFmtId="38" fontId="7" fillId="0" borderId="94" xfId="48" applyFont="1" applyFill="1" applyBorder="1" applyAlignment="1">
      <alignment horizontal="center"/>
    </xf>
    <xf numFmtId="38" fontId="7" fillId="0" borderId="10" xfId="48" applyFont="1" applyFill="1" applyBorder="1" applyAlignment="1">
      <alignment horizontal="center"/>
    </xf>
    <xf numFmtId="38" fontId="8" fillId="0" borderId="67" xfId="48" applyNumberFormat="1" applyFont="1" applyFill="1" applyBorder="1" applyAlignment="1">
      <alignment/>
    </xf>
    <xf numFmtId="38" fontId="9" fillId="0" borderId="95" xfId="48" applyFont="1" applyFill="1" applyBorder="1" applyAlignment="1">
      <alignment/>
    </xf>
    <xf numFmtId="178" fontId="9" fillId="0" borderId="43" xfId="42" applyNumberFormat="1" applyFont="1" applyFill="1" applyBorder="1" applyAlignment="1">
      <alignment/>
    </xf>
    <xf numFmtId="38" fontId="8" fillId="0" borderId="96" xfId="48" applyNumberFormat="1" applyFont="1" applyFill="1" applyBorder="1" applyAlignment="1">
      <alignment/>
    </xf>
    <xf numFmtId="38" fontId="9" fillId="0" borderId="97" xfId="48" applyFont="1" applyFill="1" applyBorder="1" applyAlignment="1">
      <alignment/>
    </xf>
    <xf numFmtId="178" fontId="9" fillId="0" borderId="98" xfId="42" applyNumberFormat="1" applyFont="1" applyFill="1" applyBorder="1" applyAlignment="1">
      <alignment/>
    </xf>
    <xf numFmtId="38" fontId="7" fillId="0" borderId="46" xfId="48" applyFont="1" applyFill="1" applyBorder="1" applyAlignment="1">
      <alignment horizontal="center"/>
    </xf>
    <xf numFmtId="38" fontId="7" fillId="0" borderId="84" xfId="48" applyFont="1" applyFill="1" applyBorder="1" applyAlignment="1">
      <alignment horizontal="center"/>
    </xf>
    <xf numFmtId="38" fontId="8" fillId="0" borderId="18" xfId="48" applyNumberFormat="1" applyFont="1" applyFill="1" applyBorder="1" applyAlignment="1">
      <alignment/>
    </xf>
    <xf numFmtId="38" fontId="9" fillId="0" borderId="63" xfId="48" applyFont="1" applyFill="1" applyBorder="1" applyAlignment="1">
      <alignment/>
    </xf>
    <xf numFmtId="178" fontId="9" fillId="0" borderId="47" xfId="42" applyNumberFormat="1" applyFont="1" applyFill="1" applyBorder="1" applyAlignment="1">
      <alignment/>
    </xf>
    <xf numFmtId="38" fontId="9" fillId="0" borderId="99" xfId="48" applyFont="1" applyFill="1" applyBorder="1" applyAlignment="1">
      <alignment/>
    </xf>
    <xf numFmtId="178" fontId="9" fillId="0" borderId="100" xfId="42" applyNumberFormat="1" applyFont="1" applyFill="1" applyBorder="1" applyAlignment="1">
      <alignment/>
    </xf>
    <xf numFmtId="38" fontId="7" fillId="0" borderId="85" xfId="48" applyFont="1" applyFill="1" applyBorder="1" applyAlignment="1">
      <alignment horizontal="center"/>
    </xf>
    <xf numFmtId="38" fontId="7" fillId="0" borderId="12" xfId="48" applyFont="1" applyFill="1" applyBorder="1" applyAlignment="1">
      <alignment horizontal="center"/>
    </xf>
    <xf numFmtId="38" fontId="9" fillId="0" borderId="101" xfId="48" applyFont="1" applyFill="1" applyBorder="1" applyAlignment="1">
      <alignment/>
    </xf>
    <xf numFmtId="178" fontId="9" fillId="0" borderId="64" xfId="42" applyNumberFormat="1" applyFont="1" applyFill="1" applyBorder="1" applyAlignment="1">
      <alignment/>
    </xf>
    <xf numFmtId="38" fontId="7" fillId="0" borderId="13" xfId="48" applyFont="1" applyFill="1" applyBorder="1" applyAlignment="1">
      <alignment horizontal="center"/>
    </xf>
    <xf numFmtId="38" fontId="9" fillId="0" borderId="102" xfId="48" applyFont="1" applyFill="1" applyBorder="1" applyAlignment="1">
      <alignment/>
    </xf>
    <xf numFmtId="178" fontId="9" fillId="0" borderId="66" xfId="42" applyNumberFormat="1" applyFont="1" applyFill="1" applyBorder="1" applyAlignment="1">
      <alignment/>
    </xf>
    <xf numFmtId="38" fontId="7" fillId="0" borderId="14" xfId="48" applyFont="1" applyFill="1" applyBorder="1" applyAlignment="1">
      <alignment horizontal="center"/>
    </xf>
    <xf numFmtId="38" fontId="8" fillId="0" borderId="73" xfId="48" applyNumberFormat="1" applyFont="1" applyFill="1" applyBorder="1" applyAlignment="1">
      <alignment/>
    </xf>
    <xf numFmtId="38" fontId="9" fillId="0" borderId="103" xfId="48" applyFont="1" applyFill="1" applyBorder="1" applyAlignment="1">
      <alignment/>
    </xf>
    <xf numFmtId="178" fontId="9" fillId="0" borderId="65" xfId="42" applyNumberFormat="1" applyFont="1" applyFill="1" applyBorder="1" applyAlignment="1">
      <alignment/>
    </xf>
    <xf numFmtId="38" fontId="9" fillId="0" borderId="104" xfId="48" applyFont="1" applyFill="1" applyBorder="1" applyAlignment="1">
      <alignment/>
    </xf>
    <xf numFmtId="178" fontId="9" fillId="0" borderId="105" xfId="42" applyNumberFormat="1" applyFont="1" applyFill="1" applyBorder="1" applyAlignment="1">
      <alignment/>
    </xf>
    <xf numFmtId="38" fontId="7" fillId="0" borderId="15" xfId="48" applyFont="1" applyFill="1" applyBorder="1" applyAlignment="1">
      <alignment horizontal="center"/>
    </xf>
    <xf numFmtId="38" fontId="9" fillId="0" borderId="106" xfId="48" applyFont="1" applyFill="1" applyBorder="1" applyAlignment="1">
      <alignment/>
    </xf>
    <xf numFmtId="178" fontId="9" fillId="0" borderId="45" xfId="42" applyNumberFormat="1" applyFont="1" applyFill="1" applyBorder="1" applyAlignment="1">
      <alignment/>
    </xf>
    <xf numFmtId="38" fontId="9" fillId="0" borderId="107" xfId="48" applyFont="1" applyFill="1" applyBorder="1" applyAlignment="1">
      <alignment/>
    </xf>
    <xf numFmtId="178" fontId="9" fillId="0" borderId="108" xfId="42" applyNumberFormat="1" applyFont="1" applyFill="1" applyBorder="1" applyAlignment="1">
      <alignment/>
    </xf>
    <xf numFmtId="38" fontId="7" fillId="0" borderId="16" xfId="48" applyFont="1" applyFill="1" applyBorder="1" applyAlignment="1">
      <alignment horizontal="center"/>
    </xf>
    <xf numFmtId="38" fontId="8" fillId="0" borderId="69" xfId="48" applyNumberFormat="1" applyFont="1" applyFill="1" applyBorder="1" applyAlignment="1">
      <alignment horizontal="right"/>
    </xf>
    <xf numFmtId="38" fontId="8" fillId="0" borderId="74" xfId="48" applyNumberFormat="1" applyFont="1" applyFill="1" applyBorder="1" applyAlignment="1">
      <alignment/>
    </xf>
    <xf numFmtId="38" fontId="8" fillId="0" borderId="72" xfId="48" applyNumberFormat="1" applyFont="1" applyFill="1" applyBorder="1" applyAlignment="1">
      <alignment/>
    </xf>
    <xf numFmtId="38" fontId="7" fillId="0" borderId="87" xfId="48" applyFont="1" applyFill="1" applyBorder="1" applyAlignment="1">
      <alignment horizontal="center"/>
    </xf>
    <xf numFmtId="38" fontId="9" fillId="0" borderId="109" xfId="48" applyFont="1" applyFill="1" applyBorder="1" applyAlignment="1">
      <alignment/>
    </xf>
    <xf numFmtId="38" fontId="7" fillId="0" borderId="25" xfId="48" applyFont="1" applyFill="1" applyBorder="1" applyAlignment="1">
      <alignment horizontal="center"/>
    </xf>
    <xf numFmtId="178" fontId="9" fillId="0" borderId="54" xfId="42" applyNumberFormat="1" applyFont="1" applyFill="1" applyBorder="1" applyAlignment="1">
      <alignment/>
    </xf>
    <xf numFmtId="38" fontId="9" fillId="0" borderId="110" xfId="48" applyFont="1" applyFill="1" applyBorder="1" applyAlignment="1">
      <alignment/>
    </xf>
    <xf numFmtId="38" fontId="7" fillId="0" borderId="111" xfId="48" applyFont="1" applyFill="1" applyBorder="1" applyAlignment="1">
      <alignment horizontal="center"/>
    </xf>
    <xf numFmtId="38" fontId="7" fillId="0" borderId="112" xfId="48" applyFont="1" applyFill="1" applyBorder="1" applyAlignment="1">
      <alignment horizontal="center"/>
    </xf>
    <xf numFmtId="38" fontId="7" fillId="0" borderId="17" xfId="48" applyFont="1" applyFill="1" applyBorder="1" applyAlignment="1">
      <alignment horizontal="center"/>
    </xf>
    <xf numFmtId="38" fontId="7" fillId="0" borderId="113" xfId="48" applyFont="1" applyFill="1" applyBorder="1" applyAlignment="1">
      <alignment horizontal="center"/>
    </xf>
    <xf numFmtId="38" fontId="8" fillId="0" borderId="73" xfId="42" applyNumberFormat="1" applyFont="1" applyFill="1" applyBorder="1" applyAlignment="1">
      <alignment/>
    </xf>
    <xf numFmtId="38" fontId="7" fillId="0" borderId="114" xfId="48" applyFont="1" applyFill="1" applyBorder="1" applyAlignment="1">
      <alignment horizontal="center"/>
    </xf>
    <xf numFmtId="38" fontId="8" fillId="0" borderId="115" xfId="48" applyNumberFormat="1" applyFont="1" applyFill="1" applyBorder="1" applyAlignment="1">
      <alignment/>
    </xf>
    <xf numFmtId="38" fontId="9" fillId="0" borderId="116" xfId="48" applyFont="1" applyFill="1" applyBorder="1" applyAlignment="1">
      <alignment/>
    </xf>
    <xf numFmtId="178" fontId="9" fillId="0" borderId="117" xfId="42" applyNumberFormat="1" applyFont="1" applyFill="1" applyBorder="1" applyAlignment="1">
      <alignment/>
    </xf>
    <xf numFmtId="38" fontId="7" fillId="0" borderId="118" xfId="48" applyFont="1" applyFill="1" applyBorder="1" applyAlignment="1">
      <alignment horizontal="center"/>
    </xf>
    <xf numFmtId="38" fontId="7" fillId="0" borderId="119" xfId="48" applyFont="1" applyFill="1" applyBorder="1" applyAlignment="1">
      <alignment horizontal="center"/>
    </xf>
    <xf numFmtId="38" fontId="8" fillId="0" borderId="75" xfId="48" applyNumberFormat="1" applyFont="1" applyFill="1" applyBorder="1" applyAlignment="1">
      <alignment/>
    </xf>
    <xf numFmtId="38" fontId="9" fillId="0" borderId="120" xfId="48" applyFont="1" applyFill="1" applyBorder="1" applyAlignment="1">
      <alignment/>
    </xf>
    <xf numFmtId="178" fontId="9" fillId="0" borderId="76" xfId="42" applyNumberFormat="1" applyFont="1" applyFill="1" applyBorder="1" applyAlignment="1">
      <alignment/>
    </xf>
    <xf numFmtId="38" fontId="7" fillId="0" borderId="0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8" fillId="0" borderId="0" xfId="48" applyFont="1" applyFill="1" applyBorder="1" applyAlignment="1">
      <alignment horizontal="right" vertical="center"/>
    </xf>
    <xf numFmtId="178" fontId="8" fillId="0" borderId="0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/>
    </xf>
    <xf numFmtId="38" fontId="7" fillId="0" borderId="121" xfId="48" applyFont="1" applyFill="1" applyBorder="1" applyAlignment="1">
      <alignment horizontal="center"/>
    </xf>
    <xf numFmtId="38" fontId="7" fillId="0" borderId="70" xfId="48" applyFont="1" applyFill="1" applyBorder="1" applyAlignment="1">
      <alignment horizontal="center"/>
    </xf>
    <xf numFmtId="38" fontId="7" fillId="0" borderId="122" xfId="48" applyFont="1" applyFill="1" applyBorder="1" applyAlignment="1">
      <alignment horizontal="center"/>
    </xf>
    <xf numFmtId="38" fontId="6" fillId="0" borderId="84" xfId="48" applyFont="1" applyFill="1" applyBorder="1" applyAlignment="1">
      <alignment horizontal="center"/>
    </xf>
    <xf numFmtId="38" fontId="7" fillId="0" borderId="123" xfId="48" applyFont="1" applyFill="1" applyBorder="1" applyAlignment="1">
      <alignment horizontal="center"/>
    </xf>
    <xf numFmtId="38" fontId="6" fillId="0" borderId="124" xfId="48" applyFont="1" applyFill="1" applyBorder="1" applyAlignment="1">
      <alignment horizontal="center"/>
    </xf>
    <xf numFmtId="38" fontId="0" fillId="0" borderId="0" xfId="48" applyFill="1" applyAlignment="1">
      <alignment horizontal="center"/>
    </xf>
    <xf numFmtId="178" fontId="0" fillId="0" borderId="0" xfId="42" applyNumberFormat="1" applyFill="1" applyAlignment="1">
      <alignment/>
    </xf>
    <xf numFmtId="38" fontId="13" fillId="0" borderId="51" xfId="48" applyFont="1" applyBorder="1" applyAlignment="1">
      <alignment shrinkToFit="1"/>
    </xf>
    <xf numFmtId="38" fontId="13" fillId="0" borderId="100" xfId="48" applyFont="1" applyBorder="1" applyAlignment="1">
      <alignment shrinkToFit="1"/>
    </xf>
    <xf numFmtId="38" fontId="13" fillId="0" borderId="66" xfId="48" applyFont="1" applyBorder="1" applyAlignment="1">
      <alignment shrinkToFit="1"/>
    </xf>
    <xf numFmtId="38" fontId="13" fillId="0" borderId="65" xfId="48" applyFont="1" applyBorder="1" applyAlignment="1">
      <alignment shrinkToFit="1"/>
    </xf>
    <xf numFmtId="38" fontId="13" fillId="0" borderId="125" xfId="48" applyFont="1" applyBorder="1" applyAlignment="1">
      <alignment wrapText="1"/>
    </xf>
    <xf numFmtId="38" fontId="13" fillId="0" borderId="126" xfId="48" applyFont="1" applyBorder="1" applyAlignment="1">
      <alignment wrapText="1"/>
    </xf>
    <xf numFmtId="38" fontId="13" fillId="0" borderId="127" xfId="48" applyFont="1" applyBorder="1" applyAlignment="1">
      <alignment wrapText="1"/>
    </xf>
    <xf numFmtId="38" fontId="13" fillId="0" borderId="100" xfId="48" applyFont="1" applyBorder="1" applyAlignment="1">
      <alignment/>
    </xf>
    <xf numFmtId="38" fontId="6" fillId="0" borderId="61" xfId="48" applyFont="1" applyBorder="1" applyAlignment="1">
      <alignment horizontal="center"/>
    </xf>
    <xf numFmtId="38" fontId="7" fillId="0" borderId="89" xfId="48" applyFont="1" applyBorder="1" applyAlignment="1">
      <alignment horizontal="center"/>
    </xf>
    <xf numFmtId="180" fontId="13" fillId="0" borderId="128" xfId="42" applyNumberFormat="1" applyFont="1" applyBorder="1" applyAlignment="1">
      <alignment/>
    </xf>
    <xf numFmtId="180" fontId="13" fillId="0" borderId="129" xfId="42" applyNumberFormat="1" applyFont="1" applyBorder="1" applyAlignment="1">
      <alignment/>
    </xf>
    <xf numFmtId="38" fontId="7" fillId="0" borderId="27" xfId="48" applyFont="1" applyFill="1" applyBorder="1" applyAlignment="1">
      <alignment horizontal="center"/>
    </xf>
    <xf numFmtId="38" fontId="7" fillId="0" borderId="89" xfId="48" applyFont="1" applyFill="1" applyBorder="1" applyAlignment="1">
      <alignment horizontal="center"/>
    </xf>
    <xf numFmtId="38" fontId="8" fillId="0" borderId="75" xfId="42" applyNumberFormat="1" applyFont="1" applyFill="1" applyBorder="1" applyAlignment="1">
      <alignment/>
    </xf>
    <xf numFmtId="38" fontId="7" fillId="0" borderId="0" xfId="48" applyFont="1" applyBorder="1" applyAlignment="1">
      <alignment horizontal="center"/>
    </xf>
    <xf numFmtId="38" fontId="7" fillId="0" borderId="130" xfId="48" applyFont="1" applyBorder="1" applyAlignment="1">
      <alignment horizontal="center"/>
    </xf>
    <xf numFmtId="38" fontId="13" fillId="0" borderId="77" xfId="48" applyFont="1" applyBorder="1" applyAlignment="1">
      <alignment/>
    </xf>
    <xf numFmtId="38" fontId="6" fillId="34" borderId="78" xfId="48" applyFont="1" applyFill="1" applyBorder="1" applyAlignment="1">
      <alignment horizontal="center"/>
    </xf>
    <xf numFmtId="38" fontId="7" fillId="0" borderId="114" xfId="48" applyFont="1" applyBorder="1" applyAlignment="1">
      <alignment horizontal="center"/>
    </xf>
    <xf numFmtId="38" fontId="13" fillId="0" borderId="131" xfId="48" applyFont="1" applyBorder="1" applyAlignment="1">
      <alignment/>
    </xf>
    <xf numFmtId="180" fontId="13" fillId="0" borderId="115" xfId="42" applyNumberFormat="1" applyFont="1" applyBorder="1" applyAlignment="1">
      <alignment/>
    </xf>
    <xf numFmtId="180" fontId="13" fillId="0" borderId="131" xfId="42" applyNumberFormat="1" applyFont="1" applyBorder="1" applyAlignment="1">
      <alignment/>
    </xf>
    <xf numFmtId="38" fontId="13" fillId="0" borderId="117" xfId="48" applyFont="1" applyBorder="1" applyAlignment="1">
      <alignment/>
    </xf>
    <xf numFmtId="38" fontId="7" fillId="0" borderId="132" xfId="48" applyFont="1" applyBorder="1" applyAlignment="1">
      <alignment horizontal="center"/>
    </xf>
    <xf numFmtId="180" fontId="13" fillId="0" borderId="56" xfId="42" applyNumberFormat="1" applyFont="1" applyBorder="1" applyAlignment="1">
      <alignment horizontal="right"/>
    </xf>
    <xf numFmtId="180" fontId="13" fillId="0" borderId="77" xfId="42" applyNumberFormat="1" applyFont="1" applyBorder="1" applyAlignment="1">
      <alignment horizontal="right"/>
    </xf>
    <xf numFmtId="38" fontId="13" fillId="0" borderId="133" xfId="48" applyFont="1" applyBorder="1" applyAlignment="1">
      <alignment/>
    </xf>
    <xf numFmtId="180" fontId="13" fillId="0" borderId="133" xfId="42" applyNumberFormat="1" applyFont="1" applyBorder="1" applyAlignment="1">
      <alignment horizontal="right"/>
    </xf>
    <xf numFmtId="38" fontId="13" fillId="0" borderId="134" xfId="48" applyFont="1" applyBorder="1" applyAlignment="1">
      <alignment/>
    </xf>
    <xf numFmtId="38" fontId="8" fillId="0" borderId="73" xfId="48" applyFont="1" applyFill="1" applyBorder="1" applyAlignment="1">
      <alignment/>
    </xf>
    <xf numFmtId="180" fontId="13" fillId="0" borderId="28" xfId="42" applyNumberFormat="1" applyFont="1" applyBorder="1" applyAlignment="1">
      <alignment horizontal="right"/>
    </xf>
    <xf numFmtId="38" fontId="9" fillId="0" borderId="135" xfId="48" applyFont="1" applyFill="1" applyBorder="1" applyAlignment="1">
      <alignment/>
    </xf>
    <xf numFmtId="38" fontId="9" fillId="0" borderId="136" xfId="48" applyFont="1" applyFill="1" applyBorder="1" applyAlignment="1">
      <alignment/>
    </xf>
    <xf numFmtId="38" fontId="7" fillId="35" borderId="94" xfId="48" applyFont="1" applyFill="1" applyBorder="1" applyAlignment="1">
      <alignment horizontal="center"/>
    </xf>
    <xf numFmtId="38" fontId="7" fillId="35" borderId="44" xfId="48" applyFont="1" applyFill="1" applyBorder="1" applyAlignment="1">
      <alignment horizontal="center"/>
    </xf>
    <xf numFmtId="38" fontId="7" fillId="35" borderId="46" xfId="48" applyFont="1" applyFill="1" applyBorder="1" applyAlignment="1">
      <alignment horizontal="center"/>
    </xf>
    <xf numFmtId="38" fontId="7" fillId="35" borderId="78" xfId="48" applyFont="1" applyFill="1" applyBorder="1" applyAlignment="1">
      <alignment horizontal="center"/>
    </xf>
    <xf numFmtId="38" fontId="7" fillId="35" borderId="61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7" fillId="0" borderId="52" xfId="48" applyFont="1" applyFill="1" applyBorder="1" applyAlignment="1">
      <alignment horizontal="center"/>
    </xf>
    <xf numFmtId="38" fontId="7" fillId="0" borderId="137" xfId="48" applyFont="1" applyFill="1" applyBorder="1" applyAlignment="1">
      <alignment horizontal="center"/>
    </xf>
    <xf numFmtId="180" fontId="8" fillId="0" borderId="19" xfId="42" applyNumberFormat="1" applyFont="1" applyFill="1" applyBorder="1" applyAlignment="1">
      <alignment/>
    </xf>
    <xf numFmtId="180" fontId="8" fillId="0" borderId="138" xfId="42" applyNumberFormat="1" applyFont="1" applyFill="1" applyBorder="1" applyAlignment="1">
      <alignment/>
    </xf>
    <xf numFmtId="180" fontId="8" fillId="0" borderId="21" xfId="42" applyNumberFormat="1" applyFont="1" applyFill="1" applyBorder="1" applyAlignment="1">
      <alignment/>
    </xf>
    <xf numFmtId="180" fontId="8" fillId="0" borderId="111" xfId="42" applyNumberFormat="1" applyFont="1" applyFill="1" applyBorder="1" applyAlignment="1">
      <alignment/>
    </xf>
    <xf numFmtId="180" fontId="8" fillId="0" borderId="17" xfId="42" applyNumberFormat="1" applyFont="1" applyFill="1" applyBorder="1" applyAlignment="1">
      <alignment/>
    </xf>
    <xf numFmtId="180" fontId="8" fillId="0" borderId="32" xfId="42" applyNumberFormat="1" applyFont="1" applyFill="1" applyBorder="1" applyAlignment="1">
      <alignment/>
    </xf>
    <xf numFmtId="180" fontId="8" fillId="0" borderId="112" xfId="42" applyNumberFormat="1" applyFont="1" applyFill="1" applyBorder="1" applyAlignment="1">
      <alignment/>
    </xf>
    <xf numFmtId="180" fontId="8" fillId="0" borderId="16" xfId="42" applyNumberFormat="1" applyFont="1" applyFill="1" applyBorder="1" applyAlignment="1">
      <alignment/>
    </xf>
    <xf numFmtId="180" fontId="8" fillId="0" borderId="139" xfId="42" applyNumberFormat="1" applyFont="1" applyFill="1" applyBorder="1" applyAlignment="1">
      <alignment/>
    </xf>
    <xf numFmtId="180" fontId="8" fillId="0" borderId="140" xfId="42" applyNumberFormat="1" applyFont="1" applyFill="1" applyBorder="1" applyAlignment="1">
      <alignment/>
    </xf>
    <xf numFmtId="180" fontId="8" fillId="0" borderId="141" xfId="42" applyNumberFormat="1" applyFont="1" applyFill="1" applyBorder="1" applyAlignment="1">
      <alignment/>
    </xf>
    <xf numFmtId="180" fontId="8" fillId="0" borderId="142" xfId="42" applyNumberFormat="1" applyFont="1" applyFill="1" applyBorder="1" applyAlignment="1">
      <alignment/>
    </xf>
    <xf numFmtId="38" fontId="6" fillId="0" borderId="143" xfId="48" applyFont="1" applyFill="1" applyBorder="1" applyAlignment="1">
      <alignment horizontal="center"/>
    </xf>
    <xf numFmtId="38" fontId="6" fillId="0" borderId="113" xfId="48" applyFont="1" applyFill="1" applyBorder="1" applyAlignment="1">
      <alignment horizontal="center"/>
    </xf>
    <xf numFmtId="38" fontId="6" fillId="0" borderId="33" xfId="48" applyFont="1" applyFill="1" applyBorder="1" applyAlignment="1">
      <alignment horizontal="center"/>
    </xf>
    <xf numFmtId="38" fontId="9" fillId="0" borderId="144" xfId="48" applyFont="1" applyFill="1" applyBorder="1" applyAlignment="1">
      <alignment/>
    </xf>
    <xf numFmtId="38" fontId="9" fillId="0" borderId="14" xfId="48" applyFont="1" applyFill="1" applyBorder="1" applyAlignment="1">
      <alignment/>
    </xf>
    <xf numFmtId="38" fontId="9" fillId="0" borderId="84" xfId="48" applyFont="1" applyFill="1" applyBorder="1" applyAlignment="1">
      <alignment/>
    </xf>
    <xf numFmtId="38" fontId="9" fillId="0" borderId="124" xfId="48" applyFont="1" applyFill="1" applyBorder="1" applyAlignment="1">
      <alignment/>
    </xf>
    <xf numFmtId="180" fontId="9" fillId="0" borderId="145" xfId="42" applyNumberFormat="1" applyFont="1" applyFill="1" applyBorder="1" applyAlignment="1">
      <alignment/>
    </xf>
    <xf numFmtId="180" fontId="9" fillId="0" borderId="16" xfId="42" applyNumberFormat="1" applyFont="1" applyFill="1" applyBorder="1" applyAlignment="1">
      <alignment/>
    </xf>
    <xf numFmtId="180" fontId="9" fillId="0" borderId="21" xfId="42" applyNumberFormat="1" applyFont="1" applyFill="1" applyBorder="1" applyAlignment="1">
      <alignment/>
    </xf>
    <xf numFmtId="180" fontId="9" fillId="0" borderId="92" xfId="42" applyNumberFormat="1" applyFont="1" applyFill="1" applyBorder="1" applyAlignment="1">
      <alignment/>
    </xf>
    <xf numFmtId="180" fontId="8" fillId="0" borderId="138" xfId="42" applyNumberFormat="1" applyFont="1" applyFill="1" applyBorder="1" applyAlignment="1">
      <alignment/>
    </xf>
    <xf numFmtId="180" fontId="9" fillId="0" borderId="145" xfId="48" applyNumberFormat="1" applyFont="1" applyFill="1" applyBorder="1" applyAlignment="1">
      <alignment horizontal="right"/>
    </xf>
    <xf numFmtId="178" fontId="13" fillId="0" borderId="0" xfId="42" applyNumberFormat="1" applyFont="1" applyFill="1" applyBorder="1" applyAlignment="1">
      <alignment/>
    </xf>
    <xf numFmtId="38" fontId="8" fillId="0" borderId="10" xfId="48" applyNumberFormat="1" applyFont="1" applyFill="1" applyBorder="1" applyAlignment="1">
      <alignment/>
    </xf>
    <xf numFmtId="38" fontId="8" fillId="0" borderId="87" xfId="48" applyNumberFormat="1" applyFont="1" applyFill="1" applyBorder="1" applyAlignment="1">
      <alignment/>
    </xf>
    <xf numFmtId="38" fontId="8" fillId="36" borderId="70" xfId="48" applyNumberFormat="1" applyFont="1" applyFill="1" applyBorder="1" applyAlignment="1">
      <alignment/>
    </xf>
    <xf numFmtId="38" fontId="8" fillId="36" borderId="68" xfId="48" applyNumberFormat="1" applyFont="1" applyFill="1" applyBorder="1" applyAlignment="1">
      <alignment/>
    </xf>
    <xf numFmtId="38" fontId="8" fillId="36" borderId="71" xfId="48" applyNumberFormat="1" applyFont="1" applyFill="1" applyBorder="1" applyAlignment="1">
      <alignment/>
    </xf>
    <xf numFmtId="38" fontId="8" fillId="36" borderId="73" xfId="48" applyNumberFormat="1" applyFont="1" applyFill="1" applyBorder="1" applyAlignment="1">
      <alignment/>
    </xf>
    <xf numFmtId="38" fontId="8" fillId="0" borderId="82" xfId="48" applyNumberFormat="1" applyFont="1" applyFill="1" applyBorder="1" applyAlignment="1">
      <alignment/>
    </xf>
    <xf numFmtId="38" fontId="8" fillId="0" borderId="84" xfId="48" applyNumberFormat="1" applyFont="1" applyFill="1" applyBorder="1" applyAlignment="1">
      <alignment/>
    </xf>
    <xf numFmtId="38" fontId="8" fillId="36" borderId="15" xfId="48" applyNumberFormat="1" applyFont="1" applyFill="1" applyBorder="1" applyAlignment="1">
      <alignment/>
    </xf>
    <xf numFmtId="38" fontId="8" fillId="36" borderId="87" xfId="48" applyNumberFormat="1" applyFont="1" applyFill="1" applyBorder="1" applyAlignment="1">
      <alignment/>
    </xf>
    <xf numFmtId="38" fontId="8" fillId="0" borderId="12" xfId="48" applyNumberFormat="1" applyFont="1" applyFill="1" applyBorder="1" applyAlignment="1">
      <alignment/>
    </xf>
    <xf numFmtId="38" fontId="8" fillId="36" borderId="12" xfId="48" applyNumberFormat="1" applyFont="1" applyFill="1" applyBorder="1" applyAlignment="1">
      <alignment/>
    </xf>
    <xf numFmtId="38" fontId="8" fillId="0" borderId="14" xfId="48" applyNumberFormat="1" applyFont="1" applyFill="1" applyBorder="1" applyAlignment="1">
      <alignment/>
    </xf>
    <xf numFmtId="38" fontId="8" fillId="36" borderId="14" xfId="48" applyNumberFormat="1" applyFont="1" applyFill="1" applyBorder="1" applyAlignment="1">
      <alignment/>
    </xf>
    <xf numFmtId="38" fontId="8" fillId="0" borderId="67" xfId="48" applyFont="1" applyFill="1" applyBorder="1" applyAlignment="1">
      <alignment/>
    </xf>
    <xf numFmtId="38" fontId="8" fillId="0" borderId="71" xfId="48" applyFont="1" applyFill="1" applyBorder="1" applyAlignment="1">
      <alignment/>
    </xf>
    <xf numFmtId="38" fontId="8" fillId="0" borderId="14" xfId="42" applyNumberFormat="1" applyFont="1" applyFill="1" applyBorder="1" applyAlignment="1">
      <alignment/>
    </xf>
    <xf numFmtId="38" fontId="8" fillId="0" borderId="89" xfId="42" applyNumberFormat="1" applyFont="1" applyFill="1" applyBorder="1" applyAlignment="1">
      <alignment/>
    </xf>
    <xf numFmtId="38" fontId="8" fillId="0" borderId="88" xfId="48" applyNumberFormat="1" applyFont="1" applyFill="1" applyBorder="1" applyAlignment="1">
      <alignment/>
    </xf>
    <xf numFmtId="38" fontId="8" fillId="0" borderId="89" xfId="48" applyNumberFormat="1" applyFont="1" applyFill="1" applyBorder="1" applyAlignment="1">
      <alignment/>
    </xf>
    <xf numFmtId="38" fontId="8" fillId="36" borderId="69" xfId="48" applyNumberFormat="1" applyFont="1" applyFill="1" applyBorder="1" applyAlignment="1">
      <alignment horizontal="right"/>
    </xf>
    <xf numFmtId="38" fontId="8" fillId="36" borderId="146" xfId="48" applyNumberFormat="1" applyFont="1" applyFill="1" applyBorder="1" applyAlignment="1">
      <alignment horizontal="right"/>
    </xf>
    <xf numFmtId="38" fontId="8" fillId="36" borderId="74" xfId="48" applyNumberFormat="1" applyFont="1" applyFill="1" applyBorder="1" applyAlignment="1">
      <alignment/>
    </xf>
    <xf numFmtId="38" fontId="8" fillId="36" borderId="13" xfId="48" applyNumberFormat="1" applyFont="1" applyFill="1" applyBorder="1" applyAlignment="1">
      <alignment/>
    </xf>
    <xf numFmtId="38" fontId="8" fillId="36" borderId="72" xfId="48" applyNumberFormat="1" applyFont="1" applyFill="1" applyBorder="1" applyAlignment="1">
      <alignment/>
    </xf>
    <xf numFmtId="38" fontId="8" fillId="36" borderId="25" xfId="48" applyNumberFormat="1" applyFont="1" applyFill="1" applyBorder="1" applyAlignment="1">
      <alignment/>
    </xf>
    <xf numFmtId="38" fontId="8" fillId="36" borderId="11" xfId="48" applyFont="1" applyFill="1" applyBorder="1" applyAlignment="1">
      <alignment/>
    </xf>
    <xf numFmtId="38" fontId="8" fillId="36" borderId="85" xfId="48" applyFont="1" applyFill="1" applyBorder="1" applyAlignment="1">
      <alignment/>
    </xf>
    <xf numFmtId="38" fontId="8" fillId="36" borderId="13" xfId="48" applyFont="1" applyFill="1" applyBorder="1" applyAlignment="1">
      <alignment/>
    </xf>
    <xf numFmtId="38" fontId="8" fillId="36" borderId="82" xfId="48" applyFont="1" applyFill="1" applyBorder="1" applyAlignment="1">
      <alignment/>
    </xf>
    <xf numFmtId="38" fontId="8" fillId="36" borderId="15" xfId="48" applyFont="1" applyFill="1" applyBorder="1" applyAlignment="1">
      <alignment/>
    </xf>
    <xf numFmtId="38" fontId="8" fillId="36" borderId="86" xfId="48" applyFont="1" applyFill="1" applyBorder="1" applyAlignment="1">
      <alignment/>
    </xf>
    <xf numFmtId="38" fontId="8" fillId="36" borderId="14" xfId="48" applyFont="1" applyFill="1" applyBorder="1" applyAlignment="1">
      <alignment/>
    </xf>
    <xf numFmtId="38" fontId="8" fillId="36" borderId="10" xfId="48" applyFont="1" applyFill="1" applyBorder="1" applyAlignment="1">
      <alignment/>
    </xf>
    <xf numFmtId="38" fontId="8" fillId="36" borderId="25" xfId="48" applyFont="1" applyFill="1" applyBorder="1" applyAlignment="1">
      <alignment/>
    </xf>
    <xf numFmtId="38" fontId="8" fillId="36" borderId="74" xfId="48" applyFont="1" applyFill="1" applyBorder="1" applyAlignment="1">
      <alignment/>
    </xf>
    <xf numFmtId="38" fontId="8" fillId="36" borderId="68" xfId="48" applyFont="1" applyFill="1" applyBorder="1" applyAlignment="1">
      <alignment/>
    </xf>
    <xf numFmtId="38" fontId="8" fillId="36" borderId="12" xfId="48" applyFont="1" applyFill="1" applyBorder="1" applyAlignment="1">
      <alignment/>
    </xf>
    <xf numFmtId="38" fontId="8" fillId="36" borderId="87" xfId="48" applyFont="1" applyFill="1" applyBorder="1" applyAlignment="1">
      <alignment/>
    </xf>
    <xf numFmtId="38" fontId="8" fillId="36" borderId="73" xfId="48" applyFont="1" applyFill="1" applyBorder="1" applyAlignment="1">
      <alignment/>
    </xf>
    <xf numFmtId="38" fontId="7" fillId="36" borderId="91" xfId="48" applyFont="1" applyFill="1" applyBorder="1" applyAlignment="1">
      <alignment horizontal="center"/>
    </xf>
    <xf numFmtId="38" fontId="7" fillId="36" borderId="124" xfId="48" applyFont="1" applyFill="1" applyBorder="1" applyAlignment="1">
      <alignment horizontal="center"/>
    </xf>
    <xf numFmtId="38" fontId="7" fillId="36" borderId="83" xfId="48" applyFont="1" applyFill="1" applyBorder="1" applyAlignment="1">
      <alignment horizontal="center"/>
    </xf>
    <xf numFmtId="38" fontId="8" fillId="36" borderId="73" xfId="48" applyNumberFormat="1" applyFont="1" applyFill="1" applyBorder="1" applyAlignment="1">
      <alignment horizontal="center"/>
    </xf>
    <xf numFmtId="38" fontId="8" fillId="36" borderId="14" xfId="48" applyNumberFormat="1" applyFont="1" applyFill="1" applyBorder="1" applyAlignment="1">
      <alignment horizontal="center"/>
    </xf>
    <xf numFmtId="180" fontId="8" fillId="0" borderId="112" xfId="42" applyNumberFormat="1" applyFont="1" applyFill="1" applyBorder="1" applyAlignment="1">
      <alignment horizontal="center"/>
    </xf>
    <xf numFmtId="38" fontId="8" fillId="36" borderId="86" xfId="48" applyFont="1" applyFill="1" applyBorder="1" applyAlignment="1">
      <alignment horizontal="center"/>
    </xf>
    <xf numFmtId="38" fontId="5" fillId="36" borderId="147" xfId="48" applyFont="1" applyFill="1" applyBorder="1" applyAlignment="1">
      <alignment horizontal="center"/>
    </xf>
    <xf numFmtId="38" fontId="4" fillId="0" borderId="58" xfId="48" applyFont="1" applyFill="1" applyBorder="1" applyAlignment="1">
      <alignment horizontal="center"/>
    </xf>
    <xf numFmtId="38" fontId="4" fillId="0" borderId="148" xfId="48" applyFont="1" applyFill="1" applyBorder="1" applyAlignment="1">
      <alignment horizontal="center"/>
    </xf>
    <xf numFmtId="38" fontId="4" fillId="0" borderId="39" xfId="48" applyFont="1" applyFill="1" applyBorder="1" applyAlignment="1">
      <alignment horizontal="center"/>
    </xf>
    <xf numFmtId="38" fontId="17" fillId="0" borderId="109" xfId="48" applyFont="1" applyFill="1" applyBorder="1" applyAlignment="1">
      <alignment horizontal="center"/>
    </xf>
    <xf numFmtId="38" fontId="17" fillId="0" borderId="54" xfId="48" applyFont="1" applyFill="1" applyBorder="1" applyAlignment="1">
      <alignment horizontal="center"/>
    </xf>
    <xf numFmtId="38" fontId="17" fillId="0" borderId="103" xfId="48" applyFont="1" applyFill="1" applyBorder="1" applyAlignment="1">
      <alignment horizontal="left"/>
    </xf>
    <xf numFmtId="38" fontId="17" fillId="0" borderId="65" xfId="48" applyFont="1" applyFill="1" applyBorder="1" applyAlignment="1">
      <alignment horizontal="left"/>
    </xf>
    <xf numFmtId="38" fontId="17" fillId="0" borderId="95" xfId="48" applyFont="1" applyFill="1" applyBorder="1" applyAlignment="1">
      <alignment horizontal="left"/>
    </xf>
    <xf numFmtId="38" fontId="17" fillId="0" borderId="43" xfId="48" applyFont="1" applyFill="1" applyBorder="1" applyAlignment="1">
      <alignment horizontal="left"/>
    </xf>
    <xf numFmtId="38" fontId="9" fillId="0" borderId="109" xfId="48" applyFont="1" applyFill="1" applyBorder="1" applyAlignment="1">
      <alignment horizontal="center"/>
    </xf>
    <xf numFmtId="38" fontId="9" fillId="0" borderId="54" xfId="48" applyFont="1" applyFill="1" applyBorder="1" applyAlignment="1">
      <alignment horizontal="center"/>
    </xf>
    <xf numFmtId="38" fontId="17" fillId="0" borderId="109" xfId="48" applyFont="1" applyFill="1" applyBorder="1" applyAlignment="1">
      <alignment horizontal="left"/>
    </xf>
    <xf numFmtId="38" fontId="17" fillId="0" borderId="54" xfId="48" applyFont="1" applyFill="1" applyBorder="1" applyAlignment="1">
      <alignment horizontal="left"/>
    </xf>
    <xf numFmtId="38" fontId="17" fillId="0" borderId="102" xfId="48" applyFont="1" applyFill="1" applyBorder="1" applyAlignment="1">
      <alignment horizontal="center"/>
    </xf>
    <xf numFmtId="38" fontId="17" fillId="0" borderId="66" xfId="48" applyFont="1" applyFill="1" applyBorder="1" applyAlignment="1">
      <alignment horizontal="center"/>
    </xf>
    <xf numFmtId="38" fontId="5" fillId="0" borderId="147" xfId="48" applyFont="1" applyFill="1" applyBorder="1" applyAlignment="1">
      <alignment horizontal="center"/>
    </xf>
    <xf numFmtId="38" fontId="5" fillId="0" borderId="58" xfId="48" applyFont="1" applyFill="1" applyBorder="1" applyAlignment="1">
      <alignment horizontal="center"/>
    </xf>
    <xf numFmtId="38" fontId="5" fillId="0" borderId="149" xfId="48" applyFont="1" applyFill="1" applyBorder="1" applyAlignment="1">
      <alignment horizontal="center"/>
    </xf>
    <xf numFmtId="38" fontId="17" fillId="0" borderId="102" xfId="48" applyFont="1" applyFill="1" applyBorder="1" applyAlignment="1">
      <alignment horizontal="left"/>
    </xf>
    <xf numFmtId="38" fontId="17" fillId="0" borderId="66" xfId="48" applyFont="1" applyFill="1" applyBorder="1" applyAlignment="1">
      <alignment horizontal="left"/>
    </xf>
    <xf numFmtId="38" fontId="10" fillId="0" borderId="147" xfId="48" applyFont="1" applyBorder="1" applyAlignment="1">
      <alignment horizontal="center"/>
    </xf>
    <xf numFmtId="38" fontId="5" fillId="33" borderId="42" xfId="48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view="pageBreakPreview" zoomScale="60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0" sqref="E10"/>
    </sheetView>
  </sheetViews>
  <sheetFormatPr defaultColWidth="9.00390625" defaultRowHeight="13.5"/>
  <cols>
    <col min="1" max="1" width="12.375" style="140" customWidth="1"/>
    <col min="2" max="2" width="21.375" style="219" customWidth="1"/>
    <col min="3" max="3" width="11.00390625" style="219" customWidth="1"/>
    <col min="4" max="5" width="26.375" style="140" customWidth="1"/>
    <col min="6" max="6" width="26.375" style="220" customWidth="1"/>
    <col min="7" max="8" width="26.375" style="140" customWidth="1"/>
    <col min="9" max="9" width="26.375" style="220" customWidth="1"/>
    <col min="10" max="16384" width="9.00390625" style="140" customWidth="1"/>
  </cols>
  <sheetData>
    <row r="1" spans="2:9" ht="29.25" customHeight="1" thickBot="1">
      <c r="B1" s="336" t="s">
        <v>98</v>
      </c>
      <c r="C1" s="336"/>
      <c r="D1" s="336"/>
      <c r="E1" s="336"/>
      <c r="F1" s="336"/>
      <c r="G1" s="336"/>
      <c r="H1" s="336"/>
      <c r="I1" s="336"/>
    </row>
    <row r="2" spans="2:9" ht="28.5" customHeight="1" thickBot="1" thickTop="1">
      <c r="B2" s="145" t="s">
        <v>67</v>
      </c>
      <c r="C2" s="146"/>
      <c r="D2" s="337" t="s">
        <v>45</v>
      </c>
      <c r="E2" s="338"/>
      <c r="F2" s="339"/>
      <c r="G2" s="337" t="s">
        <v>46</v>
      </c>
      <c r="H2" s="338"/>
      <c r="I2" s="339"/>
    </row>
    <row r="3" spans="2:9" ht="18" customHeight="1" thickBot="1">
      <c r="B3" s="147"/>
      <c r="C3" s="148"/>
      <c r="D3" s="329" t="s">
        <v>94</v>
      </c>
      <c r="E3" s="330" t="s">
        <v>95</v>
      </c>
      <c r="F3" s="150" t="s">
        <v>48</v>
      </c>
      <c r="G3" s="331" t="s">
        <v>96</v>
      </c>
      <c r="H3" s="330" t="s">
        <v>97</v>
      </c>
      <c r="I3" s="150" t="s">
        <v>48</v>
      </c>
    </row>
    <row r="4" spans="2:9" ht="18.75" customHeight="1">
      <c r="B4" s="255"/>
      <c r="C4" s="153" t="s">
        <v>49</v>
      </c>
      <c r="D4" s="154">
        <f>_xlfn.SUMIFS(D7:D37,$C7:$C37,"国内")</f>
        <v>2268428</v>
      </c>
      <c r="E4" s="289">
        <f>_xlfn.SUMIFS(E7:E37,$C7:$C37,"国内")</f>
        <v>2359378</v>
      </c>
      <c r="F4" s="263">
        <f>IF(D4=0,"　　　　　 －",(E4/D4)-1)</f>
        <v>0.040093844724187866</v>
      </c>
      <c r="G4" s="154">
        <f>_xlfn.SUMIFS(G7:G37,$C7:$C37,"国内")</f>
        <v>21846645</v>
      </c>
      <c r="H4" s="289">
        <f>_xlfn.SUMIFS(H7:H37,$C7:$C37,"国内")</f>
        <v>19508415</v>
      </c>
      <c r="I4" s="263">
        <f aca="true" t="shared" si="0" ref="I4:I67">IF(G4=0,"　　　　　 －",(H4/G4)-1)</f>
        <v>-0.10702924865580044</v>
      </c>
    </row>
    <row r="5" spans="2:9" ht="17.25" customHeight="1">
      <c r="B5" s="256" t="s">
        <v>43</v>
      </c>
      <c r="C5" s="143" t="s">
        <v>50</v>
      </c>
      <c r="D5" s="157">
        <f>_xlfn.SUMIFS(D7:D37,$C7:$C37,"国際")</f>
        <v>284385</v>
      </c>
      <c r="E5" s="295">
        <f>_xlfn.SUMIFS(E7:E37,$C7:$C37,"国際")</f>
        <v>355688</v>
      </c>
      <c r="F5" s="264">
        <f aca="true" t="shared" si="1" ref="F5:F68">IF(D5=0,"　　　　　 －",(E5/D5)-1)</f>
        <v>0.25072700740193743</v>
      </c>
      <c r="G5" s="103">
        <f>_xlfn.SUMIFS(G7:G37,$C7:$C37,"国際")</f>
        <v>753638</v>
      </c>
      <c r="H5" s="290">
        <f>_xlfn.SUMIFS(H7:H37,$C7:$C37,"国際")</f>
        <v>887045</v>
      </c>
      <c r="I5" s="264">
        <f t="shared" si="0"/>
        <v>0.1770173478513557</v>
      </c>
    </row>
    <row r="6" spans="2:9" ht="18.75" customHeight="1" thickBot="1">
      <c r="B6" s="257"/>
      <c r="C6" s="161" t="s">
        <v>1</v>
      </c>
      <c r="D6" s="162">
        <f>SUM(D4:D5)</f>
        <v>2552813</v>
      </c>
      <c r="E6" s="296">
        <f>SUM(E4:E5)</f>
        <v>2715066</v>
      </c>
      <c r="F6" s="265">
        <f t="shared" si="1"/>
        <v>0.06355851368666654</v>
      </c>
      <c r="G6" s="162">
        <f>SUM(G4:G5)</f>
        <v>22600283</v>
      </c>
      <c r="H6" s="123">
        <f>SUM(H4:H5)</f>
        <v>20395460</v>
      </c>
      <c r="I6" s="265">
        <f t="shared" si="0"/>
        <v>-0.09755731819818358</v>
      </c>
    </row>
    <row r="7" spans="1:9" ht="18.75" customHeight="1">
      <c r="A7" s="260" t="s">
        <v>75</v>
      </c>
      <c r="B7" s="104"/>
      <c r="C7" s="142" t="s">
        <v>49</v>
      </c>
      <c r="D7" s="291">
        <v>1739783</v>
      </c>
      <c r="E7" s="297">
        <v>1777851</v>
      </c>
      <c r="F7" s="266">
        <f t="shared" si="1"/>
        <v>0.02188088974314617</v>
      </c>
      <c r="G7" s="315">
        <v>19750183</v>
      </c>
      <c r="H7" s="315">
        <v>17546501</v>
      </c>
      <c r="I7" s="266">
        <f t="shared" si="0"/>
        <v>-0.11157780158290176</v>
      </c>
    </row>
    <row r="8" spans="1:9" ht="17.25" customHeight="1">
      <c r="A8" s="260" t="s">
        <v>76</v>
      </c>
      <c r="B8" s="104" t="s">
        <v>4</v>
      </c>
      <c r="C8" s="167" t="s">
        <v>50</v>
      </c>
      <c r="D8" s="292">
        <v>252257</v>
      </c>
      <c r="E8" s="298">
        <v>321904</v>
      </c>
      <c r="F8" s="264">
        <f t="shared" si="1"/>
        <v>0.27609541063280707</v>
      </c>
      <c r="G8" s="316">
        <v>753638</v>
      </c>
      <c r="H8" s="316">
        <v>887045</v>
      </c>
      <c r="I8" s="264">
        <f t="shared" si="0"/>
        <v>0.1770173478513557</v>
      </c>
    </row>
    <row r="9" spans="2:9" ht="18" customHeight="1">
      <c r="B9" s="104"/>
      <c r="C9" s="168" t="s">
        <v>1</v>
      </c>
      <c r="D9" s="141">
        <f>SUM(D7:D8)</f>
        <v>1992040</v>
      </c>
      <c r="E9" s="299">
        <f>SUM(E7:E8)</f>
        <v>2099755</v>
      </c>
      <c r="F9" s="270">
        <f t="shared" si="1"/>
        <v>0.05407270938334574</v>
      </c>
      <c r="G9" s="119">
        <f>SUM(G7:G8)</f>
        <v>20503821</v>
      </c>
      <c r="H9" s="119">
        <f>SUM(H7:H8)</f>
        <v>18433546</v>
      </c>
      <c r="I9" s="270">
        <f t="shared" si="0"/>
        <v>-0.1009702045291948</v>
      </c>
    </row>
    <row r="10" spans="1:9" ht="17.25" customHeight="1">
      <c r="A10" s="260" t="s">
        <v>75</v>
      </c>
      <c r="B10" s="108"/>
      <c r="C10" s="171" t="s">
        <v>49</v>
      </c>
      <c r="D10" s="293">
        <v>105070</v>
      </c>
      <c r="E10" s="300">
        <v>112006</v>
      </c>
      <c r="F10" s="268">
        <f t="shared" si="1"/>
        <v>0.06601313410107545</v>
      </c>
      <c r="G10" s="317">
        <v>614028</v>
      </c>
      <c r="H10" s="317">
        <v>553340</v>
      </c>
      <c r="I10" s="268">
        <f t="shared" si="0"/>
        <v>-0.09883588370562901</v>
      </c>
    </row>
    <row r="11" spans="1:9" ht="17.25" customHeight="1">
      <c r="A11" s="260" t="s">
        <v>76</v>
      </c>
      <c r="B11" s="104" t="s">
        <v>5</v>
      </c>
      <c r="C11" s="143" t="s">
        <v>50</v>
      </c>
      <c r="D11" s="292">
        <v>16845</v>
      </c>
      <c r="E11" s="298">
        <v>15383</v>
      </c>
      <c r="F11" s="269">
        <f t="shared" si="1"/>
        <v>-0.08679133273968531</v>
      </c>
      <c r="G11" s="318">
        <v>0</v>
      </c>
      <c r="H11" s="318">
        <v>0</v>
      </c>
      <c r="I11" s="269" t="str">
        <f t="shared" si="0"/>
        <v>　　　　　 －</v>
      </c>
    </row>
    <row r="12" spans="1:9" ht="18" customHeight="1">
      <c r="A12" s="260"/>
      <c r="B12" s="109"/>
      <c r="C12" s="174" t="s">
        <v>1</v>
      </c>
      <c r="D12" s="175">
        <f>SUM(D10:D11)</f>
        <v>121915</v>
      </c>
      <c r="E12" s="301">
        <f>SUM(E10:E11)</f>
        <v>127389</v>
      </c>
      <c r="F12" s="270">
        <f t="shared" si="1"/>
        <v>0.0449001353401961</v>
      </c>
      <c r="G12" s="126">
        <f>SUM(G10:G11)</f>
        <v>614028</v>
      </c>
      <c r="H12" s="251">
        <f>SUM(H10:H11)</f>
        <v>553340</v>
      </c>
      <c r="I12" s="270">
        <f t="shared" si="0"/>
        <v>-0.09883588370562901</v>
      </c>
    </row>
    <row r="13" spans="1:9" ht="17.25" customHeight="1">
      <c r="A13" s="260" t="s">
        <v>75</v>
      </c>
      <c r="B13" s="111"/>
      <c r="C13" s="142" t="s">
        <v>49</v>
      </c>
      <c r="D13" s="291">
        <v>31343</v>
      </c>
      <c r="E13" s="297">
        <v>35513</v>
      </c>
      <c r="F13" s="266">
        <f t="shared" si="1"/>
        <v>0.13304406087483645</v>
      </c>
      <c r="G13" s="315">
        <v>14235</v>
      </c>
      <c r="H13" s="315">
        <v>20190</v>
      </c>
      <c r="I13" s="266">
        <f t="shared" si="0"/>
        <v>0.4183350895679663</v>
      </c>
    </row>
    <row r="14" spans="1:9" ht="17.25" customHeight="1">
      <c r="A14" s="260" t="s">
        <v>76</v>
      </c>
      <c r="B14" s="112" t="s">
        <v>6</v>
      </c>
      <c r="C14" s="167" t="s">
        <v>50</v>
      </c>
      <c r="D14" s="292">
        <v>0</v>
      </c>
      <c r="E14" s="298">
        <v>0</v>
      </c>
      <c r="F14" s="269" t="str">
        <f t="shared" si="1"/>
        <v>　　　　　 －</v>
      </c>
      <c r="G14" s="316">
        <v>0</v>
      </c>
      <c r="H14" s="316">
        <v>0</v>
      </c>
      <c r="I14" s="269" t="str">
        <f t="shared" si="0"/>
        <v>　　　　　 －</v>
      </c>
    </row>
    <row r="15" spans="1:9" ht="18" customHeight="1">
      <c r="A15" s="260"/>
      <c r="B15" s="112"/>
      <c r="C15" s="168" t="s">
        <v>51</v>
      </c>
      <c r="D15" s="141">
        <f>SUM(D13:D14)</f>
        <v>31343</v>
      </c>
      <c r="E15" s="299">
        <f>SUM(E13:E14)</f>
        <v>35513</v>
      </c>
      <c r="F15" s="270">
        <f t="shared" si="1"/>
        <v>0.13304406087483645</v>
      </c>
      <c r="G15" s="119">
        <f>SUM(G13:G14)</f>
        <v>14235</v>
      </c>
      <c r="H15" s="119">
        <f>SUM(H13:H14)</f>
        <v>20190</v>
      </c>
      <c r="I15" s="270">
        <f t="shared" si="0"/>
        <v>0.4183350895679663</v>
      </c>
    </row>
    <row r="16" spans="1:9" ht="17.25" customHeight="1">
      <c r="A16" s="260" t="s">
        <v>75</v>
      </c>
      <c r="B16" s="108"/>
      <c r="C16" s="171" t="s">
        <v>49</v>
      </c>
      <c r="D16" s="293">
        <v>64814</v>
      </c>
      <c r="E16" s="300">
        <v>73420</v>
      </c>
      <c r="F16" s="268">
        <f t="shared" si="1"/>
        <v>0.1327799549480051</v>
      </c>
      <c r="G16" s="317">
        <v>229869</v>
      </c>
      <c r="H16" s="317">
        <v>200156</v>
      </c>
      <c r="I16" s="268">
        <f t="shared" si="0"/>
        <v>-0.12926057885143283</v>
      </c>
    </row>
    <row r="17" spans="1:9" ht="17.25" customHeight="1">
      <c r="A17" s="260" t="s">
        <v>76</v>
      </c>
      <c r="B17" s="104" t="s">
        <v>9</v>
      </c>
      <c r="C17" s="143" t="s">
        <v>50</v>
      </c>
      <c r="D17" s="292">
        <v>0</v>
      </c>
      <c r="E17" s="298">
        <v>136</v>
      </c>
      <c r="F17" s="269" t="str">
        <f t="shared" si="1"/>
        <v>　　　　　 －</v>
      </c>
      <c r="G17" s="318">
        <v>0</v>
      </c>
      <c r="H17" s="318">
        <v>0</v>
      </c>
      <c r="I17" s="269" t="str">
        <f t="shared" si="0"/>
        <v>　　　　　 －</v>
      </c>
    </row>
    <row r="18" spans="1:9" ht="18" customHeight="1">
      <c r="A18" s="260"/>
      <c r="B18" s="109"/>
      <c r="C18" s="174" t="s">
        <v>1</v>
      </c>
      <c r="D18" s="175">
        <f>SUM(D16:D17)</f>
        <v>64814</v>
      </c>
      <c r="E18" s="301">
        <f>SUM(E16:E17)</f>
        <v>73556</v>
      </c>
      <c r="F18" s="270">
        <f t="shared" si="1"/>
        <v>0.1348782670410713</v>
      </c>
      <c r="G18" s="126">
        <f>SUM(G16:G17)</f>
        <v>229869</v>
      </c>
      <c r="H18" s="126">
        <f>SUM(H16:H17)</f>
        <v>200156</v>
      </c>
      <c r="I18" s="270">
        <f t="shared" si="0"/>
        <v>-0.12926057885143283</v>
      </c>
    </row>
    <row r="19" spans="1:9" ht="17.25" customHeight="1">
      <c r="A19" s="260" t="s">
        <v>75</v>
      </c>
      <c r="B19" s="104"/>
      <c r="C19" s="142" t="s">
        <v>49</v>
      </c>
      <c r="D19" s="291">
        <v>51893</v>
      </c>
      <c r="E19" s="297">
        <v>60335</v>
      </c>
      <c r="F19" s="271">
        <f t="shared" si="1"/>
        <v>0.16268090108492483</v>
      </c>
      <c r="G19" s="315">
        <v>257458</v>
      </c>
      <c r="H19" s="315">
        <v>275409</v>
      </c>
      <c r="I19" s="271">
        <f t="shared" si="0"/>
        <v>0.0697239938164671</v>
      </c>
    </row>
    <row r="20" spans="1:9" ht="17.25" customHeight="1">
      <c r="A20" s="260" t="s">
        <v>76</v>
      </c>
      <c r="B20" s="104" t="s">
        <v>10</v>
      </c>
      <c r="C20" s="143" t="s">
        <v>50</v>
      </c>
      <c r="D20" s="292">
        <v>0</v>
      </c>
      <c r="E20" s="298">
        <v>0</v>
      </c>
      <c r="F20" s="269" t="str">
        <f t="shared" si="1"/>
        <v>　　　　　 －</v>
      </c>
      <c r="G20" s="318">
        <v>0</v>
      </c>
      <c r="H20" s="318">
        <v>0</v>
      </c>
      <c r="I20" s="269" t="str">
        <f t="shared" si="0"/>
        <v>　　　　　 －</v>
      </c>
    </row>
    <row r="21" spans="1:9" ht="18" customHeight="1">
      <c r="A21" s="260"/>
      <c r="B21" s="104"/>
      <c r="C21" s="168" t="s">
        <v>1</v>
      </c>
      <c r="D21" s="141">
        <f>SUM(D19:D20)</f>
        <v>51893</v>
      </c>
      <c r="E21" s="299">
        <f>SUM(E19:E20)</f>
        <v>60335</v>
      </c>
      <c r="F21" s="267">
        <f t="shared" si="1"/>
        <v>0.16268090108492483</v>
      </c>
      <c r="G21" s="119">
        <f>SUM(G19:G20)</f>
        <v>257458</v>
      </c>
      <c r="H21" s="119">
        <f>SUM(H19:H20)</f>
        <v>275409</v>
      </c>
      <c r="I21" s="267">
        <f t="shared" si="0"/>
        <v>0.0697239938164671</v>
      </c>
    </row>
    <row r="22" spans="1:9" ht="17.25" customHeight="1">
      <c r="A22" s="260" t="s">
        <v>75</v>
      </c>
      <c r="B22" s="108"/>
      <c r="C22" s="171" t="s">
        <v>49</v>
      </c>
      <c r="D22" s="293">
        <v>141730</v>
      </c>
      <c r="E22" s="300">
        <v>151364</v>
      </c>
      <c r="F22" s="268">
        <f t="shared" si="1"/>
        <v>0.06797431736400195</v>
      </c>
      <c r="G22" s="317">
        <v>751799</v>
      </c>
      <c r="H22" s="317">
        <v>693390</v>
      </c>
      <c r="I22" s="268">
        <f t="shared" si="0"/>
        <v>-0.07769230871549448</v>
      </c>
    </row>
    <row r="23" spans="1:9" ht="17.25" customHeight="1">
      <c r="A23" s="260" t="s">
        <v>76</v>
      </c>
      <c r="B23" s="104" t="s">
        <v>11</v>
      </c>
      <c r="C23" s="143" t="s">
        <v>50</v>
      </c>
      <c r="D23" s="292">
        <v>15283</v>
      </c>
      <c r="E23" s="298">
        <v>18265</v>
      </c>
      <c r="F23" s="264">
        <f t="shared" si="1"/>
        <v>0.19511875940587586</v>
      </c>
      <c r="G23" s="318">
        <v>0</v>
      </c>
      <c r="H23" s="318">
        <v>0</v>
      </c>
      <c r="I23" s="264" t="str">
        <f t="shared" si="0"/>
        <v>　　　　　 －</v>
      </c>
    </row>
    <row r="24" spans="1:9" ht="18" customHeight="1">
      <c r="A24" s="260"/>
      <c r="B24" s="109"/>
      <c r="C24" s="174" t="s">
        <v>1</v>
      </c>
      <c r="D24" s="175">
        <f>SUM(D22:D23)</f>
        <v>157013</v>
      </c>
      <c r="E24" s="301">
        <f>SUM(E22:E23)</f>
        <v>169629</v>
      </c>
      <c r="F24" s="270">
        <f t="shared" si="1"/>
        <v>0.08035003471050173</v>
      </c>
      <c r="G24" s="126">
        <f>SUM(G22:G23)</f>
        <v>751799</v>
      </c>
      <c r="H24" s="126">
        <f>SUM(H22:H23)</f>
        <v>693390</v>
      </c>
      <c r="I24" s="270">
        <f t="shared" si="0"/>
        <v>-0.07769230871549448</v>
      </c>
    </row>
    <row r="25" spans="1:9" ht="18" customHeight="1">
      <c r="A25" s="260" t="s">
        <v>77</v>
      </c>
      <c r="B25" s="104" t="s">
        <v>17</v>
      </c>
      <c r="C25" s="180" t="s">
        <v>49</v>
      </c>
      <c r="D25" s="291">
        <v>7962</v>
      </c>
      <c r="E25" s="297">
        <v>8139</v>
      </c>
      <c r="F25" s="271">
        <f t="shared" si="1"/>
        <v>0.022230595327807023</v>
      </c>
      <c r="G25" s="319">
        <v>670</v>
      </c>
      <c r="H25" s="319">
        <v>657</v>
      </c>
      <c r="I25" s="271">
        <f t="shared" si="0"/>
        <v>-0.0194029850746269</v>
      </c>
    </row>
    <row r="26" spans="1:9" ht="18" customHeight="1">
      <c r="A26" s="260" t="s">
        <v>77</v>
      </c>
      <c r="B26" s="110" t="s">
        <v>91</v>
      </c>
      <c r="C26" s="174" t="s">
        <v>49</v>
      </c>
      <c r="D26" s="332" t="s">
        <v>92</v>
      </c>
      <c r="E26" s="333" t="s">
        <v>92</v>
      </c>
      <c r="F26" s="334" t="s">
        <v>92</v>
      </c>
      <c r="G26" s="335" t="s">
        <v>92</v>
      </c>
      <c r="H26" s="335" t="s">
        <v>92</v>
      </c>
      <c r="I26" s="334" t="s">
        <v>93</v>
      </c>
    </row>
    <row r="27" spans="1:9" ht="18" customHeight="1">
      <c r="A27" s="260" t="s">
        <v>77</v>
      </c>
      <c r="B27" s="110" t="s">
        <v>19</v>
      </c>
      <c r="C27" s="174" t="s">
        <v>49</v>
      </c>
      <c r="D27" s="294">
        <v>696</v>
      </c>
      <c r="E27" s="302">
        <v>948</v>
      </c>
      <c r="F27" s="270">
        <f t="shared" si="1"/>
        <v>0.3620689655172413</v>
      </c>
      <c r="G27" s="321">
        <v>428</v>
      </c>
      <c r="H27" s="321">
        <v>447</v>
      </c>
      <c r="I27" s="270">
        <f t="shared" si="0"/>
        <v>0.04439252336448596</v>
      </c>
    </row>
    <row r="28" spans="1:9" ht="17.25" customHeight="1">
      <c r="A28" s="260" t="s">
        <v>77</v>
      </c>
      <c r="B28" s="104"/>
      <c r="C28" s="142" t="s">
        <v>49</v>
      </c>
      <c r="D28" s="291">
        <v>22917</v>
      </c>
      <c r="E28" s="297">
        <v>21896</v>
      </c>
      <c r="F28" s="271">
        <f t="shared" si="1"/>
        <v>-0.04455207924248372</v>
      </c>
      <c r="G28" s="315">
        <v>65067</v>
      </c>
      <c r="H28" s="315">
        <v>35583</v>
      </c>
      <c r="I28" s="271">
        <f t="shared" si="0"/>
        <v>-0.45313292452395226</v>
      </c>
    </row>
    <row r="29" spans="1:9" ht="17.25" customHeight="1">
      <c r="A29" s="260" t="s">
        <v>78</v>
      </c>
      <c r="B29" s="112" t="s">
        <v>20</v>
      </c>
      <c r="C29" s="143" t="s">
        <v>50</v>
      </c>
      <c r="D29" s="292">
        <v>0</v>
      </c>
      <c r="E29" s="298">
        <v>0</v>
      </c>
      <c r="F29" s="269" t="str">
        <f t="shared" si="1"/>
        <v>　　　　　 －</v>
      </c>
      <c r="G29" s="318">
        <v>0</v>
      </c>
      <c r="H29" s="318">
        <v>0</v>
      </c>
      <c r="I29" s="269" t="str">
        <f t="shared" si="0"/>
        <v>　　　　　 －</v>
      </c>
    </row>
    <row r="30" spans="1:9" ht="18" customHeight="1">
      <c r="A30" s="260"/>
      <c r="B30" s="109"/>
      <c r="C30" s="174" t="s">
        <v>1</v>
      </c>
      <c r="D30" s="175">
        <f>SUM(D28:D29)</f>
        <v>22917</v>
      </c>
      <c r="E30" s="301">
        <f>SUM(E28:E29)</f>
        <v>21896</v>
      </c>
      <c r="F30" s="270">
        <f t="shared" si="1"/>
        <v>-0.04455207924248372</v>
      </c>
      <c r="G30" s="126">
        <f>SUM(G28:G29)</f>
        <v>65067</v>
      </c>
      <c r="H30" s="126">
        <f>SUM(H28:H29)</f>
        <v>35583</v>
      </c>
      <c r="I30" s="270">
        <f t="shared" si="0"/>
        <v>-0.45313292452395226</v>
      </c>
    </row>
    <row r="31" spans="1:9" ht="17.25" customHeight="1">
      <c r="A31" s="260" t="s">
        <v>77</v>
      </c>
      <c r="B31" s="113"/>
      <c r="C31" s="142" t="s">
        <v>49</v>
      </c>
      <c r="D31" s="291">
        <v>5573</v>
      </c>
      <c r="E31" s="297">
        <v>5518</v>
      </c>
      <c r="F31" s="271">
        <f t="shared" si="1"/>
        <v>-0.009869011304503905</v>
      </c>
      <c r="G31" s="315">
        <v>503</v>
      </c>
      <c r="H31" s="315">
        <v>398</v>
      </c>
      <c r="I31" s="271">
        <f t="shared" si="0"/>
        <v>-0.20874751491053678</v>
      </c>
    </row>
    <row r="32" spans="1:9" ht="17.25" customHeight="1">
      <c r="A32" s="260" t="s">
        <v>78</v>
      </c>
      <c r="B32" s="104" t="s">
        <v>21</v>
      </c>
      <c r="C32" s="143" t="s">
        <v>50</v>
      </c>
      <c r="D32" s="292">
        <v>0</v>
      </c>
      <c r="E32" s="298">
        <v>0</v>
      </c>
      <c r="F32" s="269" t="str">
        <f t="shared" si="1"/>
        <v>　　　　　 －</v>
      </c>
      <c r="G32" s="318">
        <v>0</v>
      </c>
      <c r="H32" s="318">
        <v>0</v>
      </c>
      <c r="I32" s="269" t="str">
        <f t="shared" si="0"/>
        <v>　　　　　 －</v>
      </c>
    </row>
    <row r="33" spans="1:9" ht="18" customHeight="1">
      <c r="A33" s="260"/>
      <c r="B33" s="109"/>
      <c r="C33" s="174" t="s">
        <v>1</v>
      </c>
      <c r="D33" s="175">
        <f>SUM(D31:D32)</f>
        <v>5573</v>
      </c>
      <c r="E33" s="301">
        <f>SUM(E31:E32)</f>
        <v>5518</v>
      </c>
      <c r="F33" s="270">
        <f t="shared" si="1"/>
        <v>-0.009869011304503905</v>
      </c>
      <c r="G33" s="126">
        <f>SUM(G31:G32)</f>
        <v>503</v>
      </c>
      <c r="H33" s="126">
        <f>SUM(H31:H32)</f>
        <v>398</v>
      </c>
      <c r="I33" s="270">
        <f t="shared" si="0"/>
        <v>-0.20874751491053678</v>
      </c>
    </row>
    <row r="34" spans="1:9" ht="17.25" customHeight="1">
      <c r="A34" s="260" t="s">
        <v>77</v>
      </c>
      <c r="B34" s="104"/>
      <c r="C34" s="142" t="s">
        <v>49</v>
      </c>
      <c r="D34" s="291">
        <v>77805</v>
      </c>
      <c r="E34" s="297">
        <v>87491</v>
      </c>
      <c r="F34" s="266">
        <f t="shared" si="1"/>
        <v>0.12449071396439826</v>
      </c>
      <c r="G34" s="315">
        <v>161957</v>
      </c>
      <c r="H34" s="315">
        <v>181641</v>
      </c>
      <c r="I34" s="266">
        <f t="shared" si="0"/>
        <v>0.12153843304086887</v>
      </c>
    </row>
    <row r="35" spans="1:9" ht="17.25" customHeight="1">
      <c r="A35" s="260" t="s">
        <v>78</v>
      </c>
      <c r="B35" s="104" t="s">
        <v>22</v>
      </c>
      <c r="C35" s="143" t="s">
        <v>50</v>
      </c>
      <c r="D35" s="292">
        <v>0</v>
      </c>
      <c r="E35" s="298">
        <v>0</v>
      </c>
      <c r="F35" s="266" t="str">
        <f t="shared" si="1"/>
        <v>　　　　　 －</v>
      </c>
      <c r="G35" s="318">
        <v>0</v>
      </c>
      <c r="H35" s="318">
        <v>0</v>
      </c>
      <c r="I35" s="266" t="str">
        <f t="shared" si="0"/>
        <v>　　　　　 －</v>
      </c>
    </row>
    <row r="36" spans="1:9" ht="18" customHeight="1">
      <c r="A36" s="260"/>
      <c r="B36" s="109"/>
      <c r="C36" s="174" t="s">
        <v>1</v>
      </c>
      <c r="D36" s="175">
        <f>SUM(D34:D35)</f>
        <v>77805</v>
      </c>
      <c r="E36" s="301">
        <f>SUM(E34:E35)</f>
        <v>87491</v>
      </c>
      <c r="F36" s="270">
        <f t="shared" si="1"/>
        <v>0.12449071396439826</v>
      </c>
      <c r="G36" s="126">
        <f>SUM(G34:G35)</f>
        <v>161957</v>
      </c>
      <c r="H36" s="126">
        <f>SUM(H34:H35)</f>
        <v>181641</v>
      </c>
      <c r="I36" s="270">
        <f t="shared" si="0"/>
        <v>0.12153843304086887</v>
      </c>
    </row>
    <row r="37" spans="1:9" ht="18" customHeight="1" thickBot="1">
      <c r="A37" s="260" t="s">
        <v>79</v>
      </c>
      <c r="B37" s="108" t="s">
        <v>36</v>
      </c>
      <c r="C37" s="185" t="s">
        <v>49</v>
      </c>
      <c r="D37" s="293">
        <v>18842</v>
      </c>
      <c r="E37" s="300">
        <v>24897</v>
      </c>
      <c r="F37" s="270">
        <f t="shared" si="1"/>
        <v>0.32135654389130663</v>
      </c>
      <c r="G37" s="321">
        <v>448</v>
      </c>
      <c r="H37" s="321">
        <v>703</v>
      </c>
      <c r="I37" s="270">
        <f t="shared" si="0"/>
        <v>0.5691964285714286</v>
      </c>
    </row>
    <row r="38" spans="1:9" ht="18.75" customHeight="1">
      <c r="A38" s="260"/>
      <c r="B38" s="255"/>
      <c r="C38" s="261" t="s">
        <v>49</v>
      </c>
      <c r="D38" s="303">
        <f>_xlfn.SUMIFS(D41:D67,$C41:$C67,"国内")</f>
        <v>590269</v>
      </c>
      <c r="E38" s="122">
        <f>_xlfn.SUMIFS(E41:E67,$C41:$C67,"国内")</f>
        <v>639102</v>
      </c>
      <c r="F38" s="263">
        <f t="shared" si="1"/>
        <v>0.08273007730373783</v>
      </c>
      <c r="G38" s="122">
        <f>_xlfn.SUMIFS(G41:G67,$C41:$C67,"国内")</f>
        <v>813458</v>
      </c>
      <c r="H38" s="122">
        <f>_xlfn.SUMIFS(H41:H67,$C41:$C67,"国内")</f>
        <v>845497</v>
      </c>
      <c r="I38" s="263">
        <f t="shared" si="0"/>
        <v>0.039386176053342714</v>
      </c>
    </row>
    <row r="39" spans="1:9" ht="17.25" customHeight="1">
      <c r="A39" s="260"/>
      <c r="B39" s="256" t="s">
        <v>44</v>
      </c>
      <c r="C39" s="262" t="s">
        <v>50</v>
      </c>
      <c r="D39" s="130">
        <f>_xlfn.SUMIFS(D41:D67,$C41:$C67,"国際")</f>
        <v>19276</v>
      </c>
      <c r="E39" s="118">
        <f>_xlfn.SUMIFS(E41:E67,$C41:$C67,"国際")</f>
        <v>25106</v>
      </c>
      <c r="F39" s="264">
        <f t="shared" si="1"/>
        <v>0.30244864079684586</v>
      </c>
      <c r="G39" s="118">
        <f>_xlfn.SUMIFS(G41:G67,$C41:$C67,"国際")</f>
        <v>43200</v>
      </c>
      <c r="H39" s="118">
        <f>_xlfn.SUMIFS(H41:H67,$C41:$C67,"国際")</f>
        <v>13483</v>
      </c>
      <c r="I39" s="264">
        <f t="shared" si="0"/>
        <v>-0.6878935185185185</v>
      </c>
    </row>
    <row r="40" spans="1:9" ht="18.75" customHeight="1" thickBot="1">
      <c r="A40" s="260"/>
      <c r="B40" s="256"/>
      <c r="C40" s="168" t="s">
        <v>1</v>
      </c>
      <c r="D40" s="141">
        <f>SUM(D38:D39)</f>
        <v>609545</v>
      </c>
      <c r="E40" s="299">
        <f>SUM(E38:E39)</f>
        <v>664208</v>
      </c>
      <c r="F40" s="267">
        <f t="shared" si="1"/>
        <v>0.08967836665053452</v>
      </c>
      <c r="G40" s="119">
        <f>SUM(G38:G39)</f>
        <v>856658</v>
      </c>
      <c r="H40" s="119">
        <f>SUM(H38:H39)</f>
        <v>858980</v>
      </c>
      <c r="I40" s="267">
        <f t="shared" si="0"/>
        <v>0.0027105332583130526</v>
      </c>
    </row>
    <row r="41" spans="1:9" ht="18.75" customHeight="1">
      <c r="A41" s="260" t="s">
        <v>75</v>
      </c>
      <c r="B41" s="114"/>
      <c r="C41" s="153" t="s">
        <v>49</v>
      </c>
      <c r="D41" s="309">
        <v>249811</v>
      </c>
      <c r="E41" s="310">
        <v>271091</v>
      </c>
      <c r="F41" s="263">
        <f t="shared" si="1"/>
        <v>0.0851843994059509</v>
      </c>
      <c r="G41" s="322">
        <v>450753</v>
      </c>
      <c r="H41" s="322">
        <v>461772</v>
      </c>
      <c r="I41" s="263">
        <f t="shared" si="0"/>
        <v>0.024445760760327673</v>
      </c>
    </row>
    <row r="42" spans="1:9" ht="17.25" customHeight="1">
      <c r="A42" s="260" t="s">
        <v>76</v>
      </c>
      <c r="B42" s="104" t="s">
        <v>12</v>
      </c>
      <c r="C42" s="143" t="s">
        <v>50</v>
      </c>
      <c r="D42" s="292">
        <v>16162</v>
      </c>
      <c r="E42" s="298">
        <v>18644</v>
      </c>
      <c r="F42" s="264">
        <f t="shared" si="1"/>
        <v>0.15357010271006066</v>
      </c>
      <c r="G42" s="318">
        <v>43046</v>
      </c>
      <c r="H42" s="318">
        <v>13465</v>
      </c>
      <c r="I42" s="264">
        <f t="shared" si="0"/>
        <v>-0.6871950936207778</v>
      </c>
    </row>
    <row r="43" spans="1:9" ht="18" customHeight="1">
      <c r="A43" s="260"/>
      <c r="B43" s="104"/>
      <c r="C43" s="168" t="s">
        <v>1</v>
      </c>
      <c r="D43" s="141">
        <f>SUM(D41:D42)</f>
        <v>265973</v>
      </c>
      <c r="E43" s="299">
        <f>SUM(E41:E42)</f>
        <v>289735</v>
      </c>
      <c r="F43" s="267">
        <f t="shared" si="1"/>
        <v>0.08933989540291676</v>
      </c>
      <c r="G43" s="119">
        <f>SUM(G41:G42)</f>
        <v>493799</v>
      </c>
      <c r="H43" s="119">
        <f>SUM(H41:H42)</f>
        <v>475237</v>
      </c>
      <c r="I43" s="267">
        <f t="shared" si="0"/>
        <v>-0.037590193580788966</v>
      </c>
    </row>
    <row r="44" spans="1:9" ht="17.25" customHeight="1">
      <c r="A44" s="260" t="s">
        <v>75</v>
      </c>
      <c r="B44" s="108"/>
      <c r="C44" s="171" t="s">
        <v>49</v>
      </c>
      <c r="D44" s="311">
        <v>104228</v>
      </c>
      <c r="E44" s="312">
        <v>114846</v>
      </c>
      <c r="F44" s="268">
        <f t="shared" si="1"/>
        <v>0.10187281728518238</v>
      </c>
      <c r="G44" s="317">
        <v>125253</v>
      </c>
      <c r="H44" s="317">
        <v>131820</v>
      </c>
      <c r="I44" s="268">
        <f t="shared" si="0"/>
        <v>0.05242988191899589</v>
      </c>
    </row>
    <row r="45" spans="1:9" ht="17.25" customHeight="1">
      <c r="A45" s="260" t="s">
        <v>76</v>
      </c>
      <c r="B45" s="104" t="s">
        <v>13</v>
      </c>
      <c r="C45" s="180" t="s">
        <v>50</v>
      </c>
      <c r="D45" s="313">
        <v>0</v>
      </c>
      <c r="E45" s="314">
        <v>0</v>
      </c>
      <c r="F45" s="272" t="str">
        <f t="shared" si="1"/>
        <v>　　　　　 －</v>
      </c>
      <c r="G45" s="323">
        <v>0</v>
      </c>
      <c r="H45" s="323">
        <v>0</v>
      </c>
      <c r="I45" s="272" t="str">
        <f t="shared" si="0"/>
        <v>　　　　　 －</v>
      </c>
    </row>
    <row r="46" spans="1:9" ht="18" customHeight="1">
      <c r="A46" s="260"/>
      <c r="B46" s="109"/>
      <c r="C46" s="174" t="s">
        <v>1</v>
      </c>
      <c r="D46" s="175">
        <f>SUM(D44:D45)</f>
        <v>104228</v>
      </c>
      <c r="E46" s="301">
        <f>SUM(E44:E45)</f>
        <v>114846</v>
      </c>
      <c r="F46" s="270">
        <f t="shared" si="1"/>
        <v>0.10187281728518238</v>
      </c>
      <c r="G46" s="126">
        <f>SUM(G44:G45)</f>
        <v>125253</v>
      </c>
      <c r="H46" s="126">
        <f>SUM(H44:H45)</f>
        <v>131820</v>
      </c>
      <c r="I46" s="270">
        <f t="shared" si="0"/>
        <v>0.05242988191899589</v>
      </c>
    </row>
    <row r="47" spans="1:9" ht="17.25" customHeight="1">
      <c r="A47" s="260" t="s">
        <v>75</v>
      </c>
      <c r="B47" s="104"/>
      <c r="C47" s="180" t="s">
        <v>49</v>
      </c>
      <c r="D47" s="291">
        <v>23241</v>
      </c>
      <c r="E47" s="297">
        <v>28320</v>
      </c>
      <c r="F47" s="267">
        <f t="shared" si="1"/>
        <v>0.21853620756421832</v>
      </c>
      <c r="G47" s="324">
        <v>2841</v>
      </c>
      <c r="H47" s="317">
        <v>0</v>
      </c>
      <c r="I47" s="267">
        <f t="shared" si="0"/>
        <v>-1</v>
      </c>
    </row>
    <row r="48" spans="1:9" ht="17.25" customHeight="1">
      <c r="A48" s="260" t="s">
        <v>76</v>
      </c>
      <c r="B48" s="104" t="s">
        <v>14</v>
      </c>
      <c r="C48" s="189" t="s">
        <v>50</v>
      </c>
      <c r="D48" s="292">
        <v>0</v>
      </c>
      <c r="E48" s="298">
        <v>0</v>
      </c>
      <c r="F48" s="269" t="str">
        <f t="shared" si="1"/>
        <v>　　　　　 －</v>
      </c>
      <c r="G48" s="325">
        <v>0</v>
      </c>
      <c r="H48" s="327">
        <v>0</v>
      </c>
      <c r="I48" s="269" t="str">
        <f t="shared" si="0"/>
        <v>　　　　　 －</v>
      </c>
    </row>
    <row r="49" spans="1:9" ht="18" customHeight="1">
      <c r="A49" s="260"/>
      <c r="B49" s="104"/>
      <c r="C49" s="168" t="s">
        <v>1</v>
      </c>
      <c r="D49" s="141">
        <f>SUM(D47:D48)</f>
        <v>23241</v>
      </c>
      <c r="E49" s="299">
        <f>SUM(E47:E48)</f>
        <v>28320</v>
      </c>
      <c r="F49" s="267">
        <f t="shared" si="1"/>
        <v>0.21853620756421832</v>
      </c>
      <c r="G49" s="119">
        <f>SUM(G47:G48)</f>
        <v>2841</v>
      </c>
      <c r="H49" s="119">
        <f>SUM(H47:H48)</f>
        <v>0</v>
      </c>
      <c r="I49" s="267">
        <f t="shared" si="0"/>
        <v>-1</v>
      </c>
    </row>
    <row r="50" spans="1:9" ht="17.25" customHeight="1">
      <c r="A50" s="260" t="s">
        <v>77</v>
      </c>
      <c r="B50" s="108"/>
      <c r="C50" s="171" t="s">
        <v>49</v>
      </c>
      <c r="D50" s="293">
        <v>95791</v>
      </c>
      <c r="E50" s="300">
        <v>96269</v>
      </c>
      <c r="F50" s="268">
        <f t="shared" si="1"/>
        <v>0.004990030378636767</v>
      </c>
      <c r="G50" s="317">
        <v>150259</v>
      </c>
      <c r="H50" s="317">
        <v>142960</v>
      </c>
      <c r="I50" s="268">
        <f t="shared" si="0"/>
        <v>-0.0485761252237803</v>
      </c>
    </row>
    <row r="51" spans="1:9" ht="17.25" customHeight="1">
      <c r="A51" s="260" t="s">
        <v>78</v>
      </c>
      <c r="B51" s="104" t="s">
        <v>23</v>
      </c>
      <c r="C51" s="143" t="s">
        <v>50</v>
      </c>
      <c r="D51" s="292">
        <v>3114</v>
      </c>
      <c r="E51" s="298">
        <v>5812</v>
      </c>
      <c r="F51" s="264">
        <f t="shared" si="1"/>
        <v>0.8664097623635196</v>
      </c>
      <c r="G51" s="318">
        <v>154</v>
      </c>
      <c r="H51" s="318">
        <v>18</v>
      </c>
      <c r="I51" s="264">
        <f t="shared" si="0"/>
        <v>-0.8831168831168831</v>
      </c>
    </row>
    <row r="52" spans="1:9" ht="18" customHeight="1">
      <c r="A52" s="260"/>
      <c r="B52" s="109"/>
      <c r="C52" s="174" t="s">
        <v>1</v>
      </c>
      <c r="D52" s="175">
        <f>SUM(D50:D51)</f>
        <v>98905</v>
      </c>
      <c r="E52" s="301">
        <f>SUM(E50:E51)</f>
        <v>102081</v>
      </c>
      <c r="F52" s="270">
        <f t="shared" si="1"/>
        <v>0.0321116222637885</v>
      </c>
      <c r="G52" s="126">
        <f>SUM(G50:G51)</f>
        <v>150413</v>
      </c>
      <c r="H52" s="126">
        <f>SUM(H50:H51)</f>
        <v>142978</v>
      </c>
      <c r="I52" s="270">
        <f t="shared" si="0"/>
        <v>-0.04943056783655664</v>
      </c>
    </row>
    <row r="53" spans="1:9" ht="17.25" customHeight="1">
      <c r="A53" s="260" t="s">
        <v>77</v>
      </c>
      <c r="B53" s="104"/>
      <c r="C53" s="171" t="s">
        <v>49</v>
      </c>
      <c r="D53" s="311">
        <v>37845</v>
      </c>
      <c r="E53" s="312">
        <v>36354</v>
      </c>
      <c r="F53" s="268">
        <f t="shared" si="1"/>
        <v>-0.03939754260800632</v>
      </c>
      <c r="G53" s="317">
        <v>12466</v>
      </c>
      <c r="H53" s="317">
        <v>18705</v>
      </c>
      <c r="I53" s="268">
        <f t="shared" si="0"/>
        <v>0.5004813091609177</v>
      </c>
    </row>
    <row r="54" spans="1:9" ht="17.25" customHeight="1">
      <c r="A54" s="260" t="s">
        <v>78</v>
      </c>
      <c r="B54" s="104" t="s">
        <v>65</v>
      </c>
      <c r="C54" s="191" t="s">
        <v>50</v>
      </c>
      <c r="D54" s="313">
        <v>0</v>
      </c>
      <c r="E54" s="314">
        <v>0</v>
      </c>
      <c r="F54" s="269" t="str">
        <f t="shared" si="1"/>
        <v>　　　　　 －</v>
      </c>
      <c r="G54" s="323">
        <v>0</v>
      </c>
      <c r="H54" s="323">
        <v>0</v>
      </c>
      <c r="I54" s="269" t="str">
        <f t="shared" si="0"/>
        <v>　　　　　 －</v>
      </c>
    </row>
    <row r="55" spans="1:9" ht="18" customHeight="1">
      <c r="A55" s="260"/>
      <c r="B55" s="104"/>
      <c r="C55" s="168" t="s">
        <v>1</v>
      </c>
      <c r="D55" s="141">
        <f>SUM(D53:D54)</f>
        <v>37845</v>
      </c>
      <c r="E55" s="299">
        <f>SUM(E53:E54)</f>
        <v>36354</v>
      </c>
      <c r="F55" s="267">
        <f t="shared" si="1"/>
        <v>-0.03939754260800632</v>
      </c>
      <c r="G55" s="119">
        <f>SUM(G53:G54)</f>
        <v>12466</v>
      </c>
      <c r="H55" s="119">
        <f>SUM(H53:H54)</f>
        <v>18705</v>
      </c>
      <c r="I55" s="267">
        <f t="shared" si="0"/>
        <v>0.5004813091609177</v>
      </c>
    </row>
    <row r="56" spans="1:9" ht="17.25" customHeight="1">
      <c r="A56" s="260" t="s">
        <v>77</v>
      </c>
      <c r="B56" s="108"/>
      <c r="C56" s="171" t="s">
        <v>49</v>
      </c>
      <c r="D56" s="311">
        <v>11009</v>
      </c>
      <c r="E56" s="312">
        <v>12127</v>
      </c>
      <c r="F56" s="268">
        <f t="shared" si="1"/>
        <v>0.10155327459351438</v>
      </c>
      <c r="G56" s="317">
        <v>5330</v>
      </c>
      <c r="H56" s="317">
        <v>6790</v>
      </c>
      <c r="I56" s="268">
        <f t="shared" si="0"/>
        <v>0.273921200750469</v>
      </c>
    </row>
    <row r="57" spans="1:9" ht="17.25" customHeight="1">
      <c r="A57" s="260" t="s">
        <v>78</v>
      </c>
      <c r="B57" s="104" t="s">
        <v>25</v>
      </c>
      <c r="C57" s="191" t="s">
        <v>50</v>
      </c>
      <c r="D57" s="313">
        <v>0</v>
      </c>
      <c r="E57" s="314">
        <v>0</v>
      </c>
      <c r="F57" s="269" t="str">
        <f t="shared" si="1"/>
        <v>　　　　　 －</v>
      </c>
      <c r="G57" s="323">
        <v>0</v>
      </c>
      <c r="H57" s="323">
        <v>0</v>
      </c>
      <c r="I57" s="269" t="str">
        <f t="shared" si="0"/>
        <v>　　　　　 －</v>
      </c>
    </row>
    <row r="58" spans="1:9" ht="18" customHeight="1">
      <c r="A58" s="260"/>
      <c r="B58" s="109"/>
      <c r="C58" s="174" t="s">
        <v>1</v>
      </c>
      <c r="D58" s="175">
        <f>SUM(D56:D57)</f>
        <v>11009</v>
      </c>
      <c r="E58" s="301">
        <f>SUM(E56:E57)</f>
        <v>12127</v>
      </c>
      <c r="F58" s="270">
        <f t="shared" si="1"/>
        <v>0.10155327459351438</v>
      </c>
      <c r="G58" s="127">
        <f>SUM(G56:G57)</f>
        <v>5330</v>
      </c>
      <c r="H58" s="127">
        <f>SUM(H56:H57)</f>
        <v>6790</v>
      </c>
      <c r="I58" s="270">
        <f t="shared" si="0"/>
        <v>0.273921200750469</v>
      </c>
    </row>
    <row r="59" spans="1:9" ht="17.25" customHeight="1">
      <c r="A59" s="260" t="s">
        <v>77</v>
      </c>
      <c r="B59" s="104"/>
      <c r="C59" s="171" t="s">
        <v>49</v>
      </c>
      <c r="D59" s="311">
        <v>32185</v>
      </c>
      <c r="E59" s="312">
        <v>34686</v>
      </c>
      <c r="F59" s="268">
        <f t="shared" si="1"/>
        <v>0.07770700636942673</v>
      </c>
      <c r="G59" s="317">
        <v>38518</v>
      </c>
      <c r="H59" s="317">
        <v>48965</v>
      </c>
      <c r="I59" s="268">
        <f t="shared" si="0"/>
        <v>0.27122384339789196</v>
      </c>
    </row>
    <row r="60" spans="1:9" ht="17.25" customHeight="1">
      <c r="A60" s="260" t="s">
        <v>78</v>
      </c>
      <c r="B60" s="104" t="s">
        <v>26</v>
      </c>
      <c r="C60" s="191" t="s">
        <v>50</v>
      </c>
      <c r="D60" s="313">
        <v>0</v>
      </c>
      <c r="E60" s="314">
        <v>650</v>
      </c>
      <c r="F60" s="269" t="str">
        <f t="shared" si="1"/>
        <v>　　　　　 －</v>
      </c>
      <c r="G60" s="323">
        <v>0</v>
      </c>
      <c r="H60" s="323">
        <v>0</v>
      </c>
      <c r="I60" s="269" t="str">
        <f t="shared" si="0"/>
        <v>　　　　　 －</v>
      </c>
    </row>
    <row r="61" spans="1:9" ht="18" customHeight="1">
      <c r="A61" s="260"/>
      <c r="B61" s="104"/>
      <c r="C61" s="168" t="s">
        <v>1</v>
      </c>
      <c r="D61" s="141">
        <f>SUM(D59:D60)</f>
        <v>32185</v>
      </c>
      <c r="E61" s="299">
        <f>SUM(E59:E60)</f>
        <v>35336</v>
      </c>
      <c r="F61" s="267">
        <f t="shared" si="1"/>
        <v>0.09790274972813418</v>
      </c>
      <c r="G61" s="119">
        <f>SUM(G59:G60)</f>
        <v>38518</v>
      </c>
      <c r="H61" s="119">
        <f>SUM(H59:H60)</f>
        <v>48965</v>
      </c>
      <c r="I61" s="267">
        <f t="shared" si="0"/>
        <v>0.27122384339789196</v>
      </c>
    </row>
    <row r="62" spans="1:9" ht="17.25" customHeight="1">
      <c r="A62" s="260" t="s">
        <v>77</v>
      </c>
      <c r="B62" s="108"/>
      <c r="C62" s="171" t="s">
        <v>49</v>
      </c>
      <c r="D62" s="293">
        <v>22088</v>
      </c>
      <c r="E62" s="300">
        <v>25063</v>
      </c>
      <c r="F62" s="267">
        <f t="shared" si="1"/>
        <v>0.13468851865266207</v>
      </c>
      <c r="G62" s="326">
        <v>10002</v>
      </c>
      <c r="H62" s="326">
        <v>1844</v>
      </c>
      <c r="I62" s="267">
        <f t="shared" si="0"/>
        <v>-0.8156368726254749</v>
      </c>
    </row>
    <row r="63" spans="1:9" ht="17.25" customHeight="1">
      <c r="A63" s="260" t="s">
        <v>78</v>
      </c>
      <c r="B63" s="104" t="s">
        <v>27</v>
      </c>
      <c r="C63" s="143" t="s">
        <v>50</v>
      </c>
      <c r="D63" s="292">
        <v>0</v>
      </c>
      <c r="E63" s="298">
        <v>0</v>
      </c>
      <c r="F63" s="264" t="str">
        <f t="shared" si="1"/>
        <v>　　　　　 －</v>
      </c>
      <c r="G63" s="327">
        <v>0</v>
      </c>
      <c r="H63" s="327">
        <v>0</v>
      </c>
      <c r="I63" s="264" t="str">
        <f t="shared" si="0"/>
        <v>　　　　　 －</v>
      </c>
    </row>
    <row r="64" spans="1:9" ht="18" customHeight="1">
      <c r="A64" s="260"/>
      <c r="B64" s="109"/>
      <c r="C64" s="174" t="s">
        <v>1</v>
      </c>
      <c r="D64" s="175">
        <f>SUM(D62:D63)</f>
        <v>22088</v>
      </c>
      <c r="E64" s="301">
        <f>SUM(E62:E63)</f>
        <v>25063</v>
      </c>
      <c r="F64" s="270">
        <f t="shared" si="1"/>
        <v>0.13468851865266207</v>
      </c>
      <c r="G64" s="126">
        <f>SUM(G62:G63)</f>
        <v>10002</v>
      </c>
      <c r="H64" s="126">
        <f>SUM(H62:H63)</f>
        <v>1844</v>
      </c>
      <c r="I64" s="270">
        <f t="shared" si="0"/>
        <v>-0.8156368726254749</v>
      </c>
    </row>
    <row r="65" spans="1:9" ht="17.25" customHeight="1">
      <c r="A65" s="260" t="s">
        <v>79</v>
      </c>
      <c r="B65" s="104"/>
      <c r="C65" s="194" t="s">
        <v>49</v>
      </c>
      <c r="D65" s="291">
        <v>14071</v>
      </c>
      <c r="E65" s="297">
        <v>20346</v>
      </c>
      <c r="F65" s="266">
        <f t="shared" si="1"/>
        <v>0.44595266860919613</v>
      </c>
      <c r="G65" s="315">
        <v>18036</v>
      </c>
      <c r="H65" s="315">
        <v>32641</v>
      </c>
      <c r="I65" s="266">
        <f t="shared" si="0"/>
        <v>0.8097693501885119</v>
      </c>
    </row>
    <row r="66" spans="1:9" ht="17.25" customHeight="1">
      <c r="A66" s="260" t="s">
        <v>80</v>
      </c>
      <c r="B66" s="104" t="s">
        <v>37</v>
      </c>
      <c r="C66" s="195" t="s">
        <v>50</v>
      </c>
      <c r="D66" s="292">
        <v>0</v>
      </c>
      <c r="E66" s="298">
        <v>0</v>
      </c>
      <c r="F66" s="269" t="str">
        <f t="shared" si="1"/>
        <v>　　　　　 －</v>
      </c>
      <c r="G66" s="318">
        <v>0</v>
      </c>
      <c r="H66" s="318">
        <v>0</v>
      </c>
      <c r="I66" s="269" t="str">
        <f t="shared" si="0"/>
        <v>　　　　　 －</v>
      </c>
    </row>
    <row r="67" spans="1:9" ht="18" customHeight="1" thickBot="1">
      <c r="A67" s="260"/>
      <c r="B67" s="104"/>
      <c r="C67" s="196" t="s">
        <v>1</v>
      </c>
      <c r="D67" s="304">
        <f>SUM(D65:D66)</f>
        <v>14071</v>
      </c>
      <c r="E67" s="119">
        <f>SUM(E65:E66)</f>
        <v>20346</v>
      </c>
      <c r="F67" s="267">
        <f t="shared" si="1"/>
        <v>0.44595266860919613</v>
      </c>
      <c r="G67" s="119">
        <f>SUM(G65:G66)</f>
        <v>18036</v>
      </c>
      <c r="H67" s="119">
        <f>SUM(H65:H66)</f>
        <v>32641</v>
      </c>
      <c r="I67" s="267">
        <f t="shared" si="0"/>
        <v>0.8097693501885119</v>
      </c>
    </row>
    <row r="68" spans="1:9" ht="18.75" customHeight="1">
      <c r="A68" s="260"/>
      <c r="B68" s="255"/>
      <c r="C68" s="153" t="s">
        <v>49</v>
      </c>
      <c r="D68" s="303">
        <f>_xlfn.SUMIFS(D71:D97,$C71:$C97,"国内")</f>
        <v>6474731</v>
      </c>
      <c r="E68" s="289">
        <f>_xlfn.SUMIFS(E71:E97,$C71:$C97,"国内")</f>
        <v>6673567</v>
      </c>
      <c r="F68" s="263">
        <f t="shared" si="1"/>
        <v>0.03070953835765522</v>
      </c>
      <c r="G68" s="122">
        <f>_xlfn.SUMIFS(G71:G97,$C71:$C97,"国内")</f>
        <v>70017429</v>
      </c>
      <c r="H68" s="122">
        <f>_xlfn.SUMIFS(H71:H97,$C71:$C97,"国内")</f>
        <v>67563798</v>
      </c>
      <c r="I68" s="263">
        <f aca="true" t="shared" si="2" ref="I68:I100">IF(G68=0,"　　　　　 －",(H68/G68)-1)</f>
        <v>-0.03504314618578752</v>
      </c>
    </row>
    <row r="69" spans="1:9" ht="17.25" customHeight="1">
      <c r="A69" s="260"/>
      <c r="B69" s="256" t="s">
        <v>70</v>
      </c>
      <c r="C69" s="143" t="s">
        <v>50</v>
      </c>
      <c r="D69" s="157">
        <f>_xlfn.SUMIFS(D71:D97,$C71:$C97,"国際")</f>
        <v>4000485</v>
      </c>
      <c r="E69" s="295">
        <f>_xlfn.SUMIFS(E71:E97,$C71:$C97,"国際")</f>
        <v>4174916</v>
      </c>
      <c r="F69" s="264">
        <f aca="true" t="shared" si="3" ref="F69:F100">IF(D69=0,"　　　　　 －",(E69/D69)-1)</f>
        <v>0.04360246320133676</v>
      </c>
      <c r="G69" s="118">
        <f>_xlfn.SUMIFS(G71:G97,$C71:$C97,"国際")</f>
        <v>214626213</v>
      </c>
      <c r="H69" s="118">
        <f>_xlfn.SUMIFS(H71:H97,$C71:$C97,"国際")</f>
        <v>238862068</v>
      </c>
      <c r="I69" s="264">
        <f t="shared" si="2"/>
        <v>0.11292122551684769</v>
      </c>
    </row>
    <row r="70" spans="1:9" ht="18.75" customHeight="1" thickBot="1">
      <c r="A70" s="260"/>
      <c r="B70" s="257"/>
      <c r="C70" s="161" t="s">
        <v>1</v>
      </c>
      <c r="D70" s="162">
        <f>SUM(D68:D69)</f>
        <v>10475216</v>
      </c>
      <c r="E70" s="296">
        <f>SUM(E68:E69)</f>
        <v>10848483</v>
      </c>
      <c r="F70" s="265">
        <f t="shared" si="3"/>
        <v>0.03563334636727289</v>
      </c>
      <c r="G70" s="123">
        <f>SUM(G68:G69)</f>
        <v>284643642</v>
      </c>
      <c r="H70" s="123">
        <f>SUM(H68:H69)</f>
        <v>306425866</v>
      </c>
      <c r="I70" s="265">
        <f t="shared" si="2"/>
        <v>0.07652454081514315</v>
      </c>
    </row>
    <row r="71" spans="1:9" ht="18.75" customHeight="1">
      <c r="A71" s="260" t="s">
        <v>81</v>
      </c>
      <c r="B71" s="104"/>
      <c r="C71" s="142" t="s">
        <v>49</v>
      </c>
      <c r="D71" s="291">
        <v>633932</v>
      </c>
      <c r="E71" s="297">
        <v>663901</v>
      </c>
      <c r="F71" s="266">
        <f t="shared" si="3"/>
        <v>0.04727478657016837</v>
      </c>
      <c r="G71" s="315">
        <v>4173469</v>
      </c>
      <c r="H71" s="315">
        <v>2655149</v>
      </c>
      <c r="I71" s="266">
        <f t="shared" si="2"/>
        <v>-0.36380286998657474</v>
      </c>
    </row>
    <row r="72" spans="1:9" ht="17.25" customHeight="1">
      <c r="A72" s="260" t="s">
        <v>82</v>
      </c>
      <c r="B72" s="104" t="s">
        <v>62</v>
      </c>
      <c r="C72" s="143" t="s">
        <v>50</v>
      </c>
      <c r="D72" s="292">
        <v>2623711</v>
      </c>
      <c r="E72" s="298">
        <v>2684119</v>
      </c>
      <c r="F72" s="264">
        <f t="shared" si="3"/>
        <v>0.023023877248675717</v>
      </c>
      <c r="G72" s="318">
        <v>179633000</v>
      </c>
      <c r="H72" s="318">
        <v>194530000</v>
      </c>
      <c r="I72" s="264">
        <f t="shared" si="2"/>
        <v>0.08293019656744582</v>
      </c>
    </row>
    <row r="73" spans="1:9" ht="18" customHeight="1">
      <c r="A73" s="260"/>
      <c r="B73" s="104"/>
      <c r="C73" s="168" t="s">
        <v>1</v>
      </c>
      <c r="D73" s="141">
        <f>SUM(D71:D72)</f>
        <v>3257643</v>
      </c>
      <c r="E73" s="299">
        <f>SUM(E71:E72)</f>
        <v>3348020</v>
      </c>
      <c r="F73" s="267">
        <f t="shared" si="3"/>
        <v>0.027743064540835194</v>
      </c>
      <c r="G73" s="119">
        <f>SUM(G71:G72)</f>
        <v>183806469</v>
      </c>
      <c r="H73" s="119">
        <f>SUM(H71:H72)</f>
        <v>197185149</v>
      </c>
      <c r="I73" s="267">
        <f t="shared" si="2"/>
        <v>0.0727867744415458</v>
      </c>
    </row>
    <row r="74" spans="1:9" ht="18" customHeight="1">
      <c r="A74" s="260" t="s">
        <v>81</v>
      </c>
      <c r="B74" s="115" t="s">
        <v>2</v>
      </c>
      <c r="C74" s="168" t="s">
        <v>49</v>
      </c>
      <c r="D74" s="293">
        <v>5651060</v>
      </c>
      <c r="E74" s="300">
        <v>5799929</v>
      </c>
      <c r="F74" s="268">
        <f t="shared" si="3"/>
        <v>0.026343553244877915</v>
      </c>
      <c r="G74" s="317">
        <v>65714606</v>
      </c>
      <c r="H74" s="317">
        <v>64766145</v>
      </c>
      <c r="I74" s="268">
        <f t="shared" si="2"/>
        <v>-0.01443303182857092</v>
      </c>
    </row>
    <row r="75" spans="1:9" ht="17.25" customHeight="1">
      <c r="A75" s="260" t="s">
        <v>82</v>
      </c>
      <c r="B75" s="112" t="s">
        <v>57</v>
      </c>
      <c r="C75" s="143" t="s">
        <v>50</v>
      </c>
      <c r="D75" s="292">
        <v>1314910</v>
      </c>
      <c r="E75" s="298">
        <v>1443809</v>
      </c>
      <c r="F75" s="264">
        <f t="shared" si="3"/>
        <v>0.09802876242480485</v>
      </c>
      <c r="G75" s="318">
        <v>34946595</v>
      </c>
      <c r="H75" s="318">
        <v>44243076</v>
      </c>
      <c r="I75" s="264">
        <f t="shared" si="2"/>
        <v>0.2660196508415198</v>
      </c>
    </row>
    <row r="76" spans="1:9" ht="17.25" customHeight="1">
      <c r="A76" s="260"/>
      <c r="B76" s="116"/>
      <c r="C76" s="174" t="s">
        <v>1</v>
      </c>
      <c r="D76" s="175">
        <f>SUM(D74:D75)</f>
        <v>6965970</v>
      </c>
      <c r="E76" s="301">
        <f>SUM(E74:E75)</f>
        <v>7243738</v>
      </c>
      <c r="F76" s="270">
        <f t="shared" si="3"/>
        <v>0.03987499228391744</v>
      </c>
      <c r="G76" s="126">
        <f>SUM(G74:G75)</f>
        <v>100661201</v>
      </c>
      <c r="H76" s="126">
        <f>SUM(H74:H75)</f>
        <v>109009221</v>
      </c>
      <c r="I76" s="270">
        <f t="shared" si="2"/>
        <v>0.0829318537536623</v>
      </c>
    </row>
    <row r="77" spans="1:9" ht="17.25" customHeight="1">
      <c r="A77" s="260" t="s">
        <v>75</v>
      </c>
      <c r="B77" s="112"/>
      <c r="C77" s="142" t="s">
        <v>49</v>
      </c>
      <c r="D77" s="291">
        <v>73988</v>
      </c>
      <c r="E77" s="297">
        <v>77033</v>
      </c>
      <c r="F77" s="266">
        <f t="shared" si="3"/>
        <v>0.0411553224847272</v>
      </c>
      <c r="G77" s="315">
        <v>7771</v>
      </c>
      <c r="H77" s="315">
        <v>15535</v>
      </c>
      <c r="I77" s="266">
        <f t="shared" si="2"/>
        <v>0.9990992150302407</v>
      </c>
    </row>
    <row r="78" spans="1:9" ht="17.25" customHeight="1">
      <c r="A78" s="260" t="s">
        <v>76</v>
      </c>
      <c r="B78" s="112" t="s">
        <v>15</v>
      </c>
      <c r="C78" s="143" t="s">
        <v>50</v>
      </c>
      <c r="D78" s="292">
        <v>11664</v>
      </c>
      <c r="E78" s="298">
        <v>9241</v>
      </c>
      <c r="F78" s="264">
        <f t="shared" si="3"/>
        <v>-0.2077331961591221</v>
      </c>
      <c r="G78" s="318">
        <v>11331</v>
      </c>
      <c r="H78" s="318">
        <v>9955</v>
      </c>
      <c r="I78" s="264">
        <f t="shared" si="2"/>
        <v>-0.12143676639308087</v>
      </c>
    </row>
    <row r="79" spans="1:9" ht="18" customHeight="1">
      <c r="A79" s="260"/>
      <c r="B79" s="112"/>
      <c r="C79" s="168" t="s">
        <v>1</v>
      </c>
      <c r="D79" s="141">
        <f>SUM(D77:D78)</f>
        <v>85652</v>
      </c>
      <c r="E79" s="299">
        <f>SUM(E77:E78)</f>
        <v>86274</v>
      </c>
      <c r="F79" s="267">
        <f t="shared" si="3"/>
        <v>0.007261943679073513</v>
      </c>
      <c r="G79" s="119">
        <f>SUM(G77:G78)</f>
        <v>19102</v>
      </c>
      <c r="H79" s="119">
        <f>SUM(H77:H78)</f>
        <v>25490</v>
      </c>
      <c r="I79" s="267">
        <f t="shared" si="2"/>
        <v>0.3344152444770181</v>
      </c>
    </row>
    <row r="80" spans="1:9" ht="18" customHeight="1">
      <c r="A80" s="260" t="s">
        <v>77</v>
      </c>
      <c r="B80" s="110" t="s">
        <v>28</v>
      </c>
      <c r="C80" s="197" t="s">
        <v>49</v>
      </c>
      <c r="D80" s="294">
        <v>2168</v>
      </c>
      <c r="E80" s="302">
        <v>2360</v>
      </c>
      <c r="F80" s="264">
        <f t="shared" si="3"/>
        <v>0.088560885608856</v>
      </c>
      <c r="G80" s="320">
        <v>1461</v>
      </c>
      <c r="H80" s="320">
        <v>1369</v>
      </c>
      <c r="I80" s="264">
        <f t="shared" si="2"/>
        <v>-0.06297056810403834</v>
      </c>
    </row>
    <row r="81" spans="1:9" ht="18" customHeight="1">
      <c r="A81" s="260" t="s">
        <v>77</v>
      </c>
      <c r="B81" s="110" t="s">
        <v>29</v>
      </c>
      <c r="C81" s="197" t="s">
        <v>49</v>
      </c>
      <c r="D81" s="294">
        <v>1974</v>
      </c>
      <c r="E81" s="302">
        <v>2299</v>
      </c>
      <c r="F81" s="270">
        <f t="shared" si="3"/>
        <v>0.16464032421479224</v>
      </c>
      <c r="G81" s="320">
        <v>112</v>
      </c>
      <c r="H81" s="320">
        <v>711</v>
      </c>
      <c r="I81" s="270">
        <f t="shared" si="2"/>
        <v>5.348214285714286</v>
      </c>
    </row>
    <row r="82" spans="1:9" ht="17.25" customHeight="1">
      <c r="A82" s="260" t="s">
        <v>77</v>
      </c>
      <c r="B82" s="104"/>
      <c r="C82" s="142" t="s">
        <v>49</v>
      </c>
      <c r="D82" s="291">
        <v>18797</v>
      </c>
      <c r="E82" s="297">
        <v>18413</v>
      </c>
      <c r="F82" s="266">
        <f t="shared" si="3"/>
        <v>-0.020428791828483228</v>
      </c>
      <c r="G82" s="315">
        <v>84577</v>
      </c>
      <c r="H82" s="315">
        <v>81564</v>
      </c>
      <c r="I82" s="266">
        <f t="shared" si="2"/>
        <v>-0.03562434231528666</v>
      </c>
    </row>
    <row r="83" spans="1:9" ht="17.25" customHeight="1">
      <c r="A83" s="260" t="s">
        <v>78</v>
      </c>
      <c r="B83" s="104" t="s">
        <v>30</v>
      </c>
      <c r="C83" s="143" t="s">
        <v>50</v>
      </c>
      <c r="D83" s="292">
        <v>0</v>
      </c>
      <c r="E83" s="298">
        <v>0</v>
      </c>
      <c r="F83" s="269" t="str">
        <f t="shared" si="3"/>
        <v>　　　　　 －</v>
      </c>
      <c r="G83" s="318">
        <v>0</v>
      </c>
      <c r="H83" s="318">
        <v>0</v>
      </c>
      <c r="I83" s="269" t="str">
        <f t="shared" si="2"/>
        <v>　　　　　 －</v>
      </c>
    </row>
    <row r="84" spans="1:9" ht="18" customHeight="1">
      <c r="A84" s="260"/>
      <c r="B84" s="104"/>
      <c r="C84" s="168" t="s">
        <v>1</v>
      </c>
      <c r="D84" s="141">
        <f>SUM(D82)</f>
        <v>18797</v>
      </c>
      <c r="E84" s="299">
        <f>SUM(E82)</f>
        <v>18413</v>
      </c>
      <c r="F84" s="267">
        <f t="shared" si="3"/>
        <v>-0.020428791828483228</v>
      </c>
      <c r="G84" s="119">
        <f>SUM(G82:G83)</f>
        <v>84577</v>
      </c>
      <c r="H84" s="119">
        <f>SUM(H82:H83)</f>
        <v>81564</v>
      </c>
      <c r="I84" s="267">
        <f t="shared" si="2"/>
        <v>-0.03562434231528666</v>
      </c>
    </row>
    <row r="85" spans="1:9" ht="18" customHeight="1">
      <c r="A85" s="260" t="s">
        <v>77</v>
      </c>
      <c r="B85" s="110" t="s">
        <v>31</v>
      </c>
      <c r="C85" s="174" t="s">
        <v>49</v>
      </c>
      <c r="D85" s="294">
        <v>2779</v>
      </c>
      <c r="E85" s="302">
        <v>3098</v>
      </c>
      <c r="F85" s="270">
        <f t="shared" si="3"/>
        <v>0.11478949262324578</v>
      </c>
      <c r="G85" s="321">
        <v>2584</v>
      </c>
      <c r="H85" s="321">
        <v>1913</v>
      </c>
      <c r="I85" s="270">
        <f t="shared" si="2"/>
        <v>-0.2596749226006192</v>
      </c>
    </row>
    <row r="86" spans="1:9" ht="18" customHeight="1">
      <c r="A86" s="260" t="s">
        <v>77</v>
      </c>
      <c r="B86" s="110" t="s">
        <v>32</v>
      </c>
      <c r="C86" s="174" t="s">
        <v>49</v>
      </c>
      <c r="D86" s="294">
        <v>1744</v>
      </c>
      <c r="E86" s="302">
        <v>2197</v>
      </c>
      <c r="F86" s="270">
        <f t="shared" si="3"/>
        <v>0.2597477064220184</v>
      </c>
      <c r="G86" s="321">
        <v>116</v>
      </c>
      <c r="H86" s="321">
        <v>387</v>
      </c>
      <c r="I86" s="270">
        <f t="shared" si="2"/>
        <v>2.336206896551724</v>
      </c>
    </row>
    <row r="87" spans="1:9" ht="18" customHeight="1">
      <c r="A87" s="260" t="s">
        <v>77</v>
      </c>
      <c r="B87" s="110" t="s">
        <v>33</v>
      </c>
      <c r="C87" s="174" t="s">
        <v>49</v>
      </c>
      <c r="D87" s="294">
        <v>0</v>
      </c>
      <c r="E87" s="302">
        <v>0</v>
      </c>
      <c r="F87" s="270" t="str">
        <f t="shared" si="3"/>
        <v>　　　　　 －</v>
      </c>
      <c r="G87" s="321">
        <v>0</v>
      </c>
      <c r="H87" s="321">
        <v>0</v>
      </c>
      <c r="I87" s="270" t="str">
        <f t="shared" si="2"/>
        <v>　　　　　 －</v>
      </c>
    </row>
    <row r="88" spans="1:9" ht="17.25" customHeight="1">
      <c r="A88" s="260" t="s">
        <v>77</v>
      </c>
      <c r="B88" s="104"/>
      <c r="C88" s="142" t="s">
        <v>49</v>
      </c>
      <c r="D88" s="291">
        <v>11657</v>
      </c>
      <c r="E88" s="297">
        <v>11769</v>
      </c>
      <c r="F88" s="266">
        <f t="shared" si="3"/>
        <v>0.009607960881873545</v>
      </c>
      <c r="G88" s="315">
        <v>0</v>
      </c>
      <c r="H88" s="315">
        <v>0</v>
      </c>
      <c r="I88" s="266" t="str">
        <f t="shared" si="2"/>
        <v>　　　　　 －</v>
      </c>
    </row>
    <row r="89" spans="1:9" ht="17.25" customHeight="1">
      <c r="A89" s="260" t="s">
        <v>78</v>
      </c>
      <c r="B89" s="104" t="s">
        <v>34</v>
      </c>
      <c r="C89" s="143" t="s">
        <v>50</v>
      </c>
      <c r="D89" s="292">
        <v>0</v>
      </c>
      <c r="E89" s="298">
        <v>308</v>
      </c>
      <c r="F89" s="269" t="str">
        <f t="shared" si="3"/>
        <v>　　　　　 －</v>
      </c>
      <c r="G89" s="318">
        <v>0</v>
      </c>
      <c r="H89" s="318">
        <v>0</v>
      </c>
      <c r="I89" s="269" t="str">
        <f t="shared" si="2"/>
        <v>　　　　　 －</v>
      </c>
    </row>
    <row r="90" spans="1:9" ht="18" customHeight="1">
      <c r="A90" s="260"/>
      <c r="B90" s="109"/>
      <c r="C90" s="174" t="s">
        <v>1</v>
      </c>
      <c r="D90" s="198">
        <f>SUM(D88:D89)</f>
        <v>11657</v>
      </c>
      <c r="E90" s="305">
        <f>SUM(E88:E89)</f>
        <v>12077</v>
      </c>
      <c r="F90" s="270">
        <f t="shared" si="3"/>
        <v>0.036029853307025794</v>
      </c>
      <c r="G90" s="126">
        <f>SUM(G88:G89)</f>
        <v>0</v>
      </c>
      <c r="H90" s="126">
        <f>SUM(H88:H89)</f>
        <v>0</v>
      </c>
      <c r="I90" s="270" t="str">
        <f t="shared" si="2"/>
        <v>　　　　　 －</v>
      </c>
    </row>
    <row r="91" spans="1:9" ht="18" customHeight="1">
      <c r="A91" s="260" t="s">
        <v>77</v>
      </c>
      <c r="B91" s="104"/>
      <c r="C91" s="142" t="s">
        <v>49</v>
      </c>
      <c r="D91" s="291">
        <v>28204</v>
      </c>
      <c r="E91" s="300">
        <v>31436</v>
      </c>
      <c r="F91" s="268">
        <f t="shared" si="3"/>
        <v>0.11459367465607717</v>
      </c>
      <c r="G91" s="315">
        <v>28446</v>
      </c>
      <c r="H91" s="317">
        <v>36497</v>
      </c>
      <c r="I91" s="268">
        <f t="shared" si="2"/>
        <v>0.28302749068410327</v>
      </c>
    </row>
    <row r="92" spans="1:9" ht="18" customHeight="1">
      <c r="A92" s="260" t="s">
        <v>78</v>
      </c>
      <c r="B92" s="104" t="s">
        <v>68</v>
      </c>
      <c r="C92" s="143" t="s">
        <v>50</v>
      </c>
      <c r="D92" s="292">
        <v>29902</v>
      </c>
      <c r="E92" s="298">
        <v>24981</v>
      </c>
      <c r="F92" s="269">
        <f t="shared" si="3"/>
        <v>-0.1645709317102535</v>
      </c>
      <c r="G92" s="318">
        <v>10248</v>
      </c>
      <c r="H92" s="318">
        <v>49115</v>
      </c>
      <c r="I92" s="269">
        <f t="shared" si="2"/>
        <v>3.7926424668227945</v>
      </c>
    </row>
    <row r="93" spans="1:9" ht="18" customHeight="1">
      <c r="A93" s="260"/>
      <c r="B93" s="109"/>
      <c r="C93" s="174" t="s">
        <v>1</v>
      </c>
      <c r="D93" s="198">
        <f>SUM(D91:D92)</f>
        <v>58106</v>
      </c>
      <c r="E93" s="305">
        <f>SUM(E91:E92)</f>
        <v>56417</v>
      </c>
      <c r="F93" s="270">
        <f t="shared" si="3"/>
        <v>-0.029067566172168102</v>
      </c>
      <c r="G93" s="126">
        <f>SUM(G91:G92)</f>
        <v>38694</v>
      </c>
      <c r="H93" s="126">
        <f>SUM(H91:H92)</f>
        <v>85612</v>
      </c>
      <c r="I93" s="270">
        <f t="shared" si="2"/>
        <v>1.2125394117951105</v>
      </c>
    </row>
    <row r="94" spans="1:9" ht="18" customHeight="1">
      <c r="A94" s="260" t="s">
        <v>83</v>
      </c>
      <c r="B94" s="108" t="s">
        <v>39</v>
      </c>
      <c r="C94" s="233" t="s">
        <v>49</v>
      </c>
      <c r="D94" s="294">
        <v>8073</v>
      </c>
      <c r="E94" s="302">
        <v>9297</v>
      </c>
      <c r="F94" s="270">
        <f t="shared" si="3"/>
        <v>0.15161649944258637</v>
      </c>
      <c r="G94" s="328">
        <v>4287</v>
      </c>
      <c r="H94" s="321">
        <v>4528</v>
      </c>
      <c r="I94" s="270">
        <f t="shared" si="2"/>
        <v>0.056216468392815466</v>
      </c>
    </row>
    <row r="95" spans="1:9" ht="18" customHeight="1">
      <c r="A95" s="260" t="s">
        <v>79</v>
      </c>
      <c r="B95" s="108"/>
      <c r="C95" s="171" t="s">
        <v>49</v>
      </c>
      <c r="D95" s="311">
        <v>40355</v>
      </c>
      <c r="E95" s="312">
        <v>51835</v>
      </c>
      <c r="F95" s="268">
        <f t="shared" si="3"/>
        <v>0.2844752818733738</v>
      </c>
      <c r="G95" s="311">
        <v>0</v>
      </c>
      <c r="H95" s="315">
        <v>0</v>
      </c>
      <c r="I95" s="268" t="str">
        <f t="shared" si="2"/>
        <v>　　　　　 －</v>
      </c>
    </row>
    <row r="96" spans="1:9" ht="18" customHeight="1">
      <c r="A96" s="260" t="s">
        <v>80</v>
      </c>
      <c r="B96" s="104" t="s">
        <v>71</v>
      </c>
      <c r="C96" s="143" t="s">
        <v>50</v>
      </c>
      <c r="D96" s="313">
        <v>20298</v>
      </c>
      <c r="E96" s="314">
        <v>12458</v>
      </c>
      <c r="F96" s="271">
        <f t="shared" si="3"/>
        <v>-0.38624495024140304</v>
      </c>
      <c r="G96" s="313">
        <v>25039</v>
      </c>
      <c r="H96" s="318">
        <v>29922</v>
      </c>
      <c r="I96" s="271">
        <f t="shared" si="2"/>
        <v>0.19501577539039094</v>
      </c>
    </row>
    <row r="97" spans="1:9" ht="18" customHeight="1" thickBot="1">
      <c r="A97" s="260"/>
      <c r="B97" s="107"/>
      <c r="C97" s="234" t="s">
        <v>1</v>
      </c>
      <c r="D97" s="235">
        <f>SUM(D95:D96)</f>
        <v>60653</v>
      </c>
      <c r="E97" s="306">
        <f>SUM(E95:E96)</f>
        <v>64293</v>
      </c>
      <c r="F97" s="273">
        <f t="shared" si="3"/>
        <v>0.060013519529124704</v>
      </c>
      <c r="G97" s="235">
        <f>SUM(G95:G96)</f>
        <v>25039</v>
      </c>
      <c r="H97" s="133">
        <f>SUM(H95:H96)</f>
        <v>29922</v>
      </c>
      <c r="I97" s="273">
        <f t="shared" si="2"/>
        <v>0.19501577539039094</v>
      </c>
    </row>
    <row r="98" spans="2:9" ht="19.5" customHeight="1" thickTop="1">
      <c r="B98" s="258" t="s">
        <v>41</v>
      </c>
      <c r="C98" s="199" t="s">
        <v>49</v>
      </c>
      <c r="D98" s="200">
        <f>SUM(D4+D38+D68)</f>
        <v>9333428</v>
      </c>
      <c r="E98" s="307">
        <f>SUM(E4+E38+E68)</f>
        <v>9672047</v>
      </c>
      <c r="F98" s="274">
        <f t="shared" si="3"/>
        <v>0.03628023915757428</v>
      </c>
      <c r="G98" s="200">
        <f>SUM(G4+G38+G68)</f>
        <v>92677532</v>
      </c>
      <c r="H98" s="132">
        <f>SUM(H4+H38+H68)</f>
        <v>87917710</v>
      </c>
      <c r="I98" s="274">
        <f t="shared" si="2"/>
        <v>-0.05135896368064696</v>
      </c>
    </row>
    <row r="99" spans="2:9" ht="18" customHeight="1">
      <c r="B99" s="256"/>
      <c r="C99" s="203" t="s">
        <v>50</v>
      </c>
      <c r="D99" s="157">
        <f>SUM(D5+D39+D69)</f>
        <v>4304146</v>
      </c>
      <c r="E99" s="295">
        <f>SUM(E5+E39+E69)</f>
        <v>4555710</v>
      </c>
      <c r="F99" s="264">
        <f t="shared" si="3"/>
        <v>0.05844690212646131</v>
      </c>
      <c r="G99" s="157">
        <f>SUM(G5+G39+G69)</f>
        <v>215423051</v>
      </c>
      <c r="H99" s="118">
        <f>SUM(H5+H39+H69)</f>
        <v>239762596</v>
      </c>
      <c r="I99" s="264">
        <f t="shared" si="2"/>
        <v>0.11298486808637764</v>
      </c>
    </row>
    <row r="100" spans="2:9" ht="18.75" customHeight="1" thickBot="1">
      <c r="B100" s="259" t="s">
        <v>42</v>
      </c>
      <c r="C100" s="204" t="s">
        <v>1</v>
      </c>
      <c r="D100" s="205">
        <f>SUM(D98:D99)</f>
        <v>13637574</v>
      </c>
      <c r="E100" s="308">
        <f>SUM(E98:E99)</f>
        <v>14227757</v>
      </c>
      <c r="F100" s="265">
        <f t="shared" si="3"/>
        <v>0.043276245467118946</v>
      </c>
      <c r="G100" s="205">
        <f>SUM(G98:G99)</f>
        <v>308100583</v>
      </c>
      <c r="H100" s="133">
        <f>SUM(H98:H99)</f>
        <v>327680306</v>
      </c>
      <c r="I100" s="265">
        <f t="shared" si="2"/>
        <v>0.06354977588601307</v>
      </c>
    </row>
    <row r="101" spans="2:9" ht="9" customHeight="1" thickTop="1">
      <c r="B101" s="208"/>
      <c r="C101" s="209"/>
      <c r="D101" s="210"/>
      <c r="E101" s="210"/>
      <c r="F101" s="211"/>
      <c r="G101" s="134"/>
      <c r="H101" s="134"/>
      <c r="I101" s="212"/>
    </row>
    <row r="102" spans="2:9" ht="9" customHeight="1" thickBot="1">
      <c r="B102" s="208"/>
      <c r="C102" s="209"/>
      <c r="D102" s="134"/>
      <c r="E102" s="134"/>
      <c r="F102" s="211"/>
      <c r="G102" s="134"/>
      <c r="H102" s="134"/>
      <c r="I102" s="212"/>
    </row>
    <row r="103" spans="2:9" ht="25.5" customHeight="1">
      <c r="B103" s="213" t="s">
        <v>3</v>
      </c>
      <c r="C103" s="275" t="s">
        <v>84</v>
      </c>
      <c r="D103" s="278">
        <f>_xlfn.SUMIFS(D7:D97,$A$7:$A$97,"第一種国内")</f>
        <v>6284992</v>
      </c>
      <c r="E103" s="278">
        <f>_xlfn.SUMIFS(E7:E97,$A$7:$A$97,"第一種国内")</f>
        <v>6463830</v>
      </c>
      <c r="F103" s="282">
        <f aca="true" t="shared" si="4" ref="F103:F116">IF(D103=0,"　　　　　 －",(E103/D103)-1)</f>
        <v>0.028454769711719674</v>
      </c>
      <c r="G103" s="253">
        <f>_xlfn.SUMIFS(G7:G97,$A$7:$A$97,"第一種国内")</f>
        <v>69888075</v>
      </c>
      <c r="H103" s="278">
        <f>_xlfn.SUMIFS(H7:H97,$A$7:$A$97,"第一種国内")</f>
        <v>67421294</v>
      </c>
      <c r="I103" s="282">
        <f aca="true" t="shared" si="5" ref="I103:I118">IF(G103=0,"　　　　　 －",(H103/G103)-1)</f>
        <v>-0.035296164617497294</v>
      </c>
    </row>
    <row r="104" spans="2:9" ht="25.5" customHeight="1">
      <c r="B104" s="214"/>
      <c r="C104" s="276" t="s">
        <v>85</v>
      </c>
      <c r="D104" s="279">
        <f>_xlfn.SUMIFS(D7:D97,$A$7:$A$97,"第一種国際")</f>
        <v>3938621</v>
      </c>
      <c r="E104" s="279">
        <f>_xlfn.SUMIFS(E7:E97,$A$7:$A$97,"第一種国際")</f>
        <v>4127928</v>
      </c>
      <c r="F104" s="283">
        <f t="shared" si="4"/>
        <v>0.04806428442848398</v>
      </c>
      <c r="G104" s="193">
        <f>_xlfn.SUMIFS(G7:G97,$A$7:$A$97,"第一種国際")</f>
        <v>214579595</v>
      </c>
      <c r="H104" s="279">
        <f>_xlfn.SUMIFS(H7:H97,$A$7:$A$97,"第一種国際")</f>
        <v>238773076</v>
      </c>
      <c r="I104" s="283">
        <f t="shared" si="5"/>
        <v>0.11274828345164889</v>
      </c>
    </row>
    <row r="105" spans="2:9" ht="25.5" customHeight="1" thickBot="1">
      <c r="B105" s="215"/>
      <c r="C105" s="277" t="s">
        <v>1</v>
      </c>
      <c r="D105" s="280">
        <f>SUM(D73,D76)</f>
        <v>10223613</v>
      </c>
      <c r="E105" s="280">
        <f>SUM(E73,E76)</f>
        <v>10591758</v>
      </c>
      <c r="F105" s="284">
        <f t="shared" si="4"/>
        <v>0.03600928556274585</v>
      </c>
      <c r="G105" s="137">
        <f>SUM(G73,G76)</f>
        <v>284467670</v>
      </c>
      <c r="H105" s="280">
        <f>SUM(H73,H76)</f>
        <v>306194370</v>
      </c>
      <c r="I105" s="284">
        <f t="shared" si="5"/>
        <v>0.07637669335148001</v>
      </c>
    </row>
    <row r="106" spans="2:9" ht="25.5" customHeight="1">
      <c r="B106" s="213" t="s">
        <v>16</v>
      </c>
      <c r="C106" s="275" t="s">
        <v>84</v>
      </c>
      <c r="D106" s="278">
        <f>_xlfn.SUMIFS(D7:D97,$A$7:$A$97,"第二種国内")</f>
        <v>2585901</v>
      </c>
      <c r="E106" s="278">
        <f>_xlfn.SUMIFS(E7:E97,$A$7:$A$97,"第二種国内")</f>
        <v>2701779</v>
      </c>
      <c r="F106" s="282">
        <f t="shared" si="4"/>
        <v>0.04481146029952421</v>
      </c>
      <c r="G106" s="253">
        <f>_xlfn.SUMIFS(G7:G97,$A$7:$A$97,"第二種国内")</f>
        <v>22204190</v>
      </c>
      <c r="H106" s="278">
        <f>_xlfn.SUMIFS(H7:H97,$A$7:$A$97,"第二種国内")</f>
        <v>19898113</v>
      </c>
      <c r="I106" s="282">
        <f t="shared" si="5"/>
        <v>-0.10385774036341788</v>
      </c>
    </row>
    <row r="107" spans="2:9" ht="25.5" customHeight="1">
      <c r="B107" s="214"/>
      <c r="C107" s="276" t="s">
        <v>85</v>
      </c>
      <c r="D107" s="279">
        <f>_xlfn.SUMIFS(D7:D97,$A$7:$A$97,"第二種国際")</f>
        <v>312211</v>
      </c>
      <c r="E107" s="279">
        <f>_xlfn.SUMIFS(E7:E97,$A$7:$A$97,"第二種国際")</f>
        <v>383573</v>
      </c>
      <c r="F107" s="283">
        <f t="shared" si="4"/>
        <v>0.22856978133377748</v>
      </c>
      <c r="G107" s="193">
        <f>_xlfn.SUMIFS(G7:G97,$A$7:$A$97,"第二種国際")</f>
        <v>808015</v>
      </c>
      <c r="H107" s="279">
        <f>_xlfn.SUMIFS(H7:H97,$A$7:$A$97,"第二種国際")</f>
        <v>910465</v>
      </c>
      <c r="I107" s="283">
        <f t="shared" si="5"/>
        <v>0.12679220063983965</v>
      </c>
    </row>
    <row r="108" spans="2:9" ht="25.5" customHeight="1" thickBot="1">
      <c r="B108" s="215"/>
      <c r="C108" s="277" t="s">
        <v>1</v>
      </c>
      <c r="D108" s="280">
        <f>SUM(D106:D107)</f>
        <v>2898112</v>
      </c>
      <c r="E108" s="280">
        <f>SUM(E106:E107)</f>
        <v>3085352</v>
      </c>
      <c r="F108" s="284">
        <f t="shared" si="4"/>
        <v>0.06460757900315794</v>
      </c>
      <c r="G108" s="137">
        <f>SUM(G106:G107)</f>
        <v>23012205</v>
      </c>
      <c r="H108" s="280">
        <f>SUM(H106:H107)</f>
        <v>20808578</v>
      </c>
      <c r="I108" s="284">
        <f t="shared" si="5"/>
        <v>-0.09575905481460811</v>
      </c>
    </row>
    <row r="109" spans="2:9" ht="25.5" customHeight="1">
      <c r="B109" s="213" t="s">
        <v>35</v>
      </c>
      <c r="C109" s="275" t="s">
        <v>84</v>
      </c>
      <c r="D109" s="278">
        <f>_xlfn.SUMIFS(D7:D97,$A$7:$A$97,"第三種国内")</f>
        <v>381194</v>
      </c>
      <c r="E109" s="278">
        <f>_xlfn.SUMIFS(E7:E97,$A$7:$A$97,"第三種国内")</f>
        <v>400063</v>
      </c>
      <c r="F109" s="282">
        <f t="shared" si="4"/>
        <v>0.049499729796376624</v>
      </c>
      <c r="G109" s="253">
        <f>_xlfn.SUMIFS(G7:G97,$A$7:$A$97,"第三種国内")</f>
        <v>562496</v>
      </c>
      <c r="H109" s="278">
        <f>_xlfn.SUMIFS(H7:H97,$A$7:$A$97,"第三種国内")</f>
        <v>560431</v>
      </c>
      <c r="I109" s="282">
        <f t="shared" si="5"/>
        <v>-0.0036711372169757617</v>
      </c>
    </row>
    <row r="110" spans="2:9" ht="25.5" customHeight="1">
      <c r="B110" s="214"/>
      <c r="C110" s="276" t="s">
        <v>85</v>
      </c>
      <c r="D110" s="279">
        <f>_xlfn.SUMIFS(D7:D97,$A$7:$A$97,"第三種国際")</f>
        <v>33016</v>
      </c>
      <c r="E110" s="279">
        <f>_xlfn.SUMIFS(E7:E97,$A$7:$A$97,"第三種国際")</f>
        <v>31751</v>
      </c>
      <c r="F110" s="283">
        <f t="shared" si="4"/>
        <v>-0.03831475648170579</v>
      </c>
      <c r="G110" s="193">
        <f>_xlfn.SUMIFS(G7:G97,$A$7:$A$97,"第三種国際")</f>
        <v>10402</v>
      </c>
      <c r="H110" s="279">
        <f>_xlfn.SUMIFS(H7:H97,$A$7:$A$97,"第三種国際")</f>
        <v>49133</v>
      </c>
      <c r="I110" s="283">
        <f t="shared" si="5"/>
        <v>3.723418573351279</v>
      </c>
    </row>
    <row r="111" spans="2:9" ht="25.5" customHeight="1" thickBot="1">
      <c r="B111" s="215"/>
      <c r="C111" s="216" t="s">
        <v>1</v>
      </c>
      <c r="D111" s="280">
        <f>SUM(D109:D110)</f>
        <v>414210</v>
      </c>
      <c r="E111" s="280">
        <f>SUM(E109:E110)</f>
        <v>431814</v>
      </c>
      <c r="F111" s="284">
        <f t="shared" si="4"/>
        <v>0.04250018106757447</v>
      </c>
      <c r="G111" s="137">
        <f>SUM(G109:G110)</f>
        <v>572898</v>
      </c>
      <c r="H111" s="280">
        <f>SUM(H109:H110)</f>
        <v>609564</v>
      </c>
      <c r="I111" s="284">
        <f t="shared" si="5"/>
        <v>0.06400092163002835</v>
      </c>
    </row>
    <row r="112" spans="2:9" ht="25.5" customHeight="1">
      <c r="B112" s="213" t="s">
        <v>38</v>
      </c>
      <c r="C112" s="275" t="s">
        <v>84</v>
      </c>
      <c r="D112" s="278">
        <f>_xlfn.SUMIFS(D7:D97,$A$7:$A$97,"共用国内")</f>
        <v>73268</v>
      </c>
      <c r="E112" s="278">
        <f>_xlfn.SUMIFS(E7:E97,$A$7:$A$97,"共用国内")</f>
        <v>97078</v>
      </c>
      <c r="F112" s="282">
        <f t="shared" si="4"/>
        <v>0.32497133810121737</v>
      </c>
      <c r="G112" s="253">
        <f>_xlfn.SUMIFS(G7:G97,$A$7:$A$97,"共用国内")</f>
        <v>18484</v>
      </c>
      <c r="H112" s="278">
        <f>_xlfn.SUMIFS(H7:H97,$A$7:$A$97,"共用国内")</f>
        <v>33344</v>
      </c>
      <c r="I112" s="282">
        <f t="shared" si="5"/>
        <v>0.8039385414412465</v>
      </c>
    </row>
    <row r="113" spans="2:9" ht="25.5" customHeight="1">
      <c r="B113" s="214"/>
      <c r="C113" s="276" t="s">
        <v>85</v>
      </c>
      <c r="D113" s="279">
        <f>_xlfn.SUMIFS(D7:D97,$A$7:$A$97,"共用国際")</f>
        <v>20298</v>
      </c>
      <c r="E113" s="279">
        <f>_xlfn.SUMIFS(E7:E97,$A$7:$A$97,"共用国際")</f>
        <v>12458</v>
      </c>
      <c r="F113" s="283">
        <f t="shared" si="4"/>
        <v>-0.38624495024140304</v>
      </c>
      <c r="G113" s="193">
        <f>_xlfn.SUMIFS(G7:G97,$A$7:$A$97,"共用国際")</f>
        <v>25039</v>
      </c>
      <c r="H113" s="279">
        <f>_xlfn.SUMIFS(H7:H97,$A$7:$A$97,"共用国際")</f>
        <v>29922</v>
      </c>
      <c r="I113" s="283">
        <f t="shared" si="5"/>
        <v>0.19501577539039094</v>
      </c>
    </row>
    <row r="114" spans="2:9" ht="25.5" customHeight="1" thickBot="1">
      <c r="B114" s="215"/>
      <c r="C114" s="216" t="s">
        <v>1</v>
      </c>
      <c r="D114" s="280">
        <f>SUM(D112:D113)</f>
        <v>93566</v>
      </c>
      <c r="E114" s="280">
        <f>SUM(E112:E113)</f>
        <v>109536</v>
      </c>
      <c r="F114" s="284">
        <f t="shared" si="4"/>
        <v>0.17068165786717393</v>
      </c>
      <c r="G114" s="137">
        <f>SUM(G112:G113)</f>
        <v>43523</v>
      </c>
      <c r="H114" s="280">
        <f>SUM(H112:H113)</f>
        <v>63266</v>
      </c>
      <c r="I114" s="284">
        <f t="shared" si="5"/>
        <v>0.45362222273280794</v>
      </c>
    </row>
    <row r="115" spans="2:9" ht="25.5" customHeight="1" thickBot="1">
      <c r="B115" s="217" t="s">
        <v>40</v>
      </c>
      <c r="C115" s="218" t="s">
        <v>49</v>
      </c>
      <c r="D115" s="281">
        <f>_xlfn.SUMIFS(D7:D97,$A$7:$A$97,"その他国内")</f>
        <v>8073</v>
      </c>
      <c r="E115" s="281">
        <f>_xlfn.SUMIFS(E7:E97,$A$7:$A$97,"その他国内")</f>
        <v>9297</v>
      </c>
      <c r="F115" s="285">
        <f t="shared" si="4"/>
        <v>0.15161649944258637</v>
      </c>
      <c r="G115" s="254">
        <f>_xlfn.SUMIFS(G7:G97,$A$7:$A$97,"その他国内")</f>
        <v>4287</v>
      </c>
      <c r="H115" s="281">
        <f>_xlfn.SUMIFS(H7:H97,$A$7:$A$97,"その他国内")</f>
        <v>4528</v>
      </c>
      <c r="I115" s="285">
        <f t="shared" si="5"/>
        <v>0.056216468392815466</v>
      </c>
    </row>
    <row r="116" spans="2:9" ht="25.5" customHeight="1">
      <c r="B116" s="213" t="s">
        <v>89</v>
      </c>
      <c r="C116" s="275" t="s">
        <v>84</v>
      </c>
      <c r="D116" s="278">
        <f>SUM(D106,D109,D112,D115)</f>
        <v>3048436</v>
      </c>
      <c r="E116" s="278">
        <f>SUM(E106,E109,E112,E115)</f>
        <v>3208217</v>
      </c>
      <c r="F116" s="282">
        <f t="shared" si="4"/>
        <v>0.05241409037289935</v>
      </c>
      <c r="G116" s="278">
        <f>SUM(G106,G109,G112,G115)</f>
        <v>22789457</v>
      </c>
      <c r="H116" s="278">
        <f>SUM(H106,H109,H112,H115)</f>
        <v>20496416</v>
      </c>
      <c r="I116" s="282">
        <f t="shared" si="5"/>
        <v>-0.10061850091469926</v>
      </c>
    </row>
    <row r="117" spans="2:9" ht="25.5" customHeight="1">
      <c r="B117" s="214" t="s">
        <v>90</v>
      </c>
      <c r="C117" s="276" t="s">
        <v>85</v>
      </c>
      <c r="D117" s="279">
        <f>SUM(D107,D110,D113)</f>
        <v>365525</v>
      </c>
      <c r="E117" s="279">
        <f>SUM(E107,E110,E113)</f>
        <v>427782</v>
      </c>
      <c r="F117" s="283">
        <f>IF(D117=0,"　　　　　 －",(E117/D117)-1)</f>
        <v>0.1703221393885508</v>
      </c>
      <c r="G117" s="279">
        <f>SUM(G107,G110,G113)</f>
        <v>843456</v>
      </c>
      <c r="H117" s="279">
        <f>SUM(H107,H110,H113)</f>
        <v>989520</v>
      </c>
      <c r="I117" s="283">
        <f t="shared" si="5"/>
        <v>0.17317323013885733</v>
      </c>
    </row>
    <row r="118" spans="2:9" s="139" customFormat="1" ht="25.5" customHeight="1" thickBot="1">
      <c r="B118" s="215"/>
      <c r="C118" s="216" t="s">
        <v>1</v>
      </c>
      <c r="D118" s="280">
        <f>SUM(D116:D117)</f>
        <v>3413961</v>
      </c>
      <c r="E118" s="280">
        <f>SUM(E116:E117)</f>
        <v>3635999</v>
      </c>
      <c r="F118" s="284">
        <f>IF(D118=0,"　　　　　 －",(E118/D118)-1)</f>
        <v>0.06503823564475408</v>
      </c>
      <c r="G118" s="137">
        <f>SUM(G116:G117)</f>
        <v>23632913</v>
      </c>
      <c r="H118" s="280">
        <f>SUM(H116:H117)</f>
        <v>21485936</v>
      </c>
      <c r="I118" s="284">
        <f t="shared" si="5"/>
        <v>-0.0908469049075753</v>
      </c>
    </row>
    <row r="119" s="139" customFormat="1" ht="13.5"/>
    <row r="120" s="139" customFormat="1" ht="13.5"/>
    <row r="121" s="139" customFormat="1" ht="13.5"/>
    <row r="122" s="139" customFormat="1" ht="13.5"/>
    <row r="123" s="139" customFormat="1" ht="13.5"/>
  </sheetData>
  <sheetProtection/>
  <mergeCells count="3">
    <mergeCell ref="B1:I1"/>
    <mergeCell ref="D2:F2"/>
    <mergeCell ref="G2:I2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8"/>
  <sheetViews>
    <sheetView zoomScale="75" zoomScaleNormal="75" zoomScalePageLayoutView="0" workbookViewId="0" topLeftCell="A1">
      <selection activeCell="B1" sqref="B1:I1"/>
    </sheetView>
  </sheetViews>
  <sheetFormatPr defaultColWidth="9.00390625" defaultRowHeight="13.5"/>
  <cols>
    <col min="1" max="1" width="2.125" style="140" customWidth="1"/>
    <col min="2" max="2" width="21.375" style="219" customWidth="1"/>
    <col min="3" max="3" width="11.00390625" style="219" customWidth="1"/>
    <col min="4" max="4" width="26.375" style="140" customWidth="1"/>
    <col min="5" max="5" width="26.375" style="220" customWidth="1"/>
    <col min="6" max="6" width="26.375" style="140" customWidth="1"/>
    <col min="7" max="7" width="26.375" style="220" customWidth="1"/>
    <col min="8" max="8" width="28.125" style="140" customWidth="1"/>
    <col min="9" max="9" width="26.75390625" style="220" customWidth="1"/>
    <col min="10" max="16384" width="9.00390625" style="140" customWidth="1"/>
  </cols>
  <sheetData>
    <row r="1" spans="2:9" ht="29.25" customHeight="1" thickBot="1">
      <c r="B1" s="352" t="str">
        <f>'入力シート'!B1</f>
        <v>管内空港の利用概況集計表（平成29年7月確定値）</v>
      </c>
      <c r="C1" s="352"/>
      <c r="D1" s="352"/>
      <c r="E1" s="352"/>
      <c r="F1" s="352"/>
      <c r="G1" s="352"/>
      <c r="H1" s="352"/>
      <c r="I1" s="352"/>
    </row>
    <row r="2" spans="2:9" ht="28.5" customHeight="1" thickBot="1" thickTop="1">
      <c r="B2" s="145" t="s">
        <v>67</v>
      </c>
      <c r="C2" s="146"/>
      <c r="D2" s="337" t="s">
        <v>45</v>
      </c>
      <c r="E2" s="339"/>
      <c r="F2" s="337" t="s">
        <v>46</v>
      </c>
      <c r="G2" s="339"/>
      <c r="H2" s="353" t="s">
        <v>47</v>
      </c>
      <c r="I2" s="354"/>
    </row>
    <row r="3" spans="2:9" ht="18" customHeight="1" thickBot="1">
      <c r="B3" s="147"/>
      <c r="C3" s="148"/>
      <c r="D3" s="149" t="s">
        <v>0</v>
      </c>
      <c r="E3" s="150" t="s">
        <v>86</v>
      </c>
      <c r="F3" s="121" t="s">
        <v>59</v>
      </c>
      <c r="G3" s="150" t="s">
        <v>48</v>
      </c>
      <c r="H3" s="121" t="s">
        <v>8</v>
      </c>
      <c r="I3" s="151"/>
    </row>
    <row r="4" spans="2:9" ht="18.75" customHeight="1">
      <c r="B4" s="152"/>
      <c r="C4" s="153" t="s">
        <v>49</v>
      </c>
      <c r="D4" s="154">
        <f>'入力シート'!E4</f>
        <v>2359378</v>
      </c>
      <c r="E4" s="263">
        <f>'入力シート'!F4</f>
        <v>0.040093844724187866</v>
      </c>
      <c r="F4" s="154">
        <f>'入力シート'!H4</f>
        <v>19508415</v>
      </c>
      <c r="G4" s="263">
        <f>'入力シート'!I4</f>
        <v>-0.10702924865580044</v>
      </c>
      <c r="H4" s="155" t="s">
        <v>8</v>
      </c>
      <c r="I4" s="156"/>
    </row>
    <row r="5" spans="2:9" ht="17.25" customHeight="1">
      <c r="B5" s="104" t="s">
        <v>43</v>
      </c>
      <c r="C5" s="143" t="s">
        <v>50</v>
      </c>
      <c r="D5" s="157">
        <f>'入力シート'!E5</f>
        <v>355688</v>
      </c>
      <c r="E5" s="264">
        <f>'入力シート'!F5</f>
        <v>0.25072700740193743</v>
      </c>
      <c r="F5" s="157">
        <f>'入力シート'!H5</f>
        <v>887045</v>
      </c>
      <c r="G5" s="264">
        <f>'入力シート'!I5</f>
        <v>0.1770173478513557</v>
      </c>
      <c r="H5" s="158" t="s">
        <v>8</v>
      </c>
      <c r="I5" s="159"/>
    </row>
    <row r="6" spans="2:9" ht="18.75" customHeight="1" thickBot="1">
      <c r="B6" s="160"/>
      <c r="C6" s="161" t="s">
        <v>1</v>
      </c>
      <c r="D6" s="162">
        <f>'入力シート'!E6</f>
        <v>2715066</v>
      </c>
      <c r="E6" s="265">
        <f>'入力シート'!F6</f>
        <v>0.06355851368666654</v>
      </c>
      <c r="F6" s="123">
        <f>'入力シート'!H6</f>
        <v>20395460</v>
      </c>
      <c r="G6" s="265">
        <f>'入力シート'!I6</f>
        <v>-0.09755731819818358</v>
      </c>
      <c r="H6" s="163" t="s">
        <v>8</v>
      </c>
      <c r="I6" s="164"/>
    </row>
    <row r="7" spans="2:9" ht="18.75" customHeight="1">
      <c r="B7" s="104"/>
      <c r="C7" s="142" t="s">
        <v>49</v>
      </c>
      <c r="D7" s="102">
        <f>'入力シート'!E7</f>
        <v>1777851</v>
      </c>
      <c r="E7" s="266">
        <f>'入力シート'!F7</f>
        <v>0.02188088974314617</v>
      </c>
      <c r="F7" s="117">
        <f>'入力シート'!H7</f>
        <v>17546501</v>
      </c>
      <c r="G7" s="266">
        <f>'入力シート'!I7</f>
        <v>-0.11157780158290176</v>
      </c>
      <c r="H7" s="165" t="s">
        <v>8</v>
      </c>
      <c r="I7" s="166"/>
    </row>
    <row r="8" spans="2:9" ht="17.25" customHeight="1">
      <c r="B8" s="104" t="s">
        <v>4</v>
      </c>
      <c r="C8" s="167" t="s">
        <v>50</v>
      </c>
      <c r="D8" s="103">
        <f>'入力シート'!E8</f>
        <v>321904</v>
      </c>
      <c r="E8" s="264">
        <f>'入力シート'!F8</f>
        <v>0.27609541063280707</v>
      </c>
      <c r="F8" s="124">
        <f>'入力シート'!H8</f>
        <v>887045</v>
      </c>
      <c r="G8" s="264">
        <f>'入力シート'!I8</f>
        <v>0.1770173478513557</v>
      </c>
      <c r="H8" s="158" t="s">
        <v>8</v>
      </c>
      <c r="I8" s="159"/>
    </row>
    <row r="9" spans="2:9" ht="18" customHeight="1">
      <c r="B9" s="104"/>
      <c r="C9" s="168" t="s">
        <v>1</v>
      </c>
      <c r="D9" s="141">
        <f>'入力シート'!E9</f>
        <v>2099755</v>
      </c>
      <c r="E9" s="267">
        <f>'入力シート'!F9</f>
        <v>0.05407270938334574</v>
      </c>
      <c r="F9" s="119">
        <f>'入力シート'!H9</f>
        <v>18433546</v>
      </c>
      <c r="G9" s="267">
        <f>'入力シート'!I9</f>
        <v>-0.1009702045291948</v>
      </c>
      <c r="H9" s="169" t="s">
        <v>8</v>
      </c>
      <c r="I9" s="170"/>
    </row>
    <row r="10" spans="2:9" ht="17.25" customHeight="1">
      <c r="B10" s="108"/>
      <c r="C10" s="171" t="s">
        <v>49</v>
      </c>
      <c r="D10" s="141">
        <f>'入力シート'!E10</f>
        <v>112006</v>
      </c>
      <c r="E10" s="268">
        <f>'入力シート'!F10</f>
        <v>0.06601313410107545</v>
      </c>
      <c r="F10" s="125">
        <f>'入力シート'!H10</f>
        <v>553340</v>
      </c>
      <c r="G10" s="268">
        <f>'入力シート'!I10</f>
        <v>-0.09883588370562901</v>
      </c>
      <c r="H10" s="355"/>
      <c r="I10" s="356"/>
    </row>
    <row r="11" spans="2:9" ht="17.25" customHeight="1">
      <c r="B11" s="104" t="s">
        <v>5</v>
      </c>
      <c r="C11" s="143" t="s">
        <v>50</v>
      </c>
      <c r="D11" s="103">
        <f>'入力シート'!E11</f>
        <v>15383</v>
      </c>
      <c r="E11" s="269">
        <f>'入力シート'!F11</f>
        <v>-0.08679133273968531</v>
      </c>
      <c r="F11" s="118">
        <f>'入力シート'!H11</f>
        <v>0</v>
      </c>
      <c r="G11" s="269" t="str">
        <f>'入力シート'!I11</f>
        <v>　　　　　 －</v>
      </c>
      <c r="H11" s="346"/>
      <c r="I11" s="347"/>
    </row>
    <row r="12" spans="2:9" ht="18" customHeight="1">
      <c r="B12" s="109"/>
      <c r="C12" s="174" t="s">
        <v>1</v>
      </c>
      <c r="D12" s="175">
        <f>'入力シート'!E12</f>
        <v>127389</v>
      </c>
      <c r="E12" s="270">
        <f>'入力シート'!F12</f>
        <v>0.0449001353401961</v>
      </c>
      <c r="F12" s="251">
        <f>'入力シート'!H12</f>
        <v>553340</v>
      </c>
      <c r="G12" s="270">
        <f>'入力シート'!I12</f>
        <v>-0.09883588370562901</v>
      </c>
      <c r="H12" s="176" t="s">
        <v>8</v>
      </c>
      <c r="I12" s="177"/>
    </row>
    <row r="13" spans="2:9" ht="17.25" customHeight="1">
      <c r="B13" s="111"/>
      <c r="C13" s="142" t="s">
        <v>49</v>
      </c>
      <c r="D13" s="102">
        <f>'入力シート'!E13</f>
        <v>35513</v>
      </c>
      <c r="E13" s="266">
        <f>'入力シート'!F13</f>
        <v>0.13304406087483645</v>
      </c>
      <c r="F13" s="117">
        <f>'入力シート'!H13</f>
        <v>20190</v>
      </c>
      <c r="G13" s="266">
        <f>'入力シート'!I13</f>
        <v>0.4183350895679663</v>
      </c>
      <c r="H13" s="165"/>
      <c r="I13" s="166"/>
    </row>
    <row r="14" spans="2:9" ht="17.25" customHeight="1">
      <c r="B14" s="112" t="s">
        <v>6</v>
      </c>
      <c r="C14" s="167" t="s">
        <v>50</v>
      </c>
      <c r="D14" s="103">
        <f>'入力シート'!E14</f>
        <v>0</v>
      </c>
      <c r="E14" s="269" t="str">
        <f>'入力シート'!F14</f>
        <v>　　　　　 －</v>
      </c>
      <c r="F14" s="124">
        <f>'入力シート'!H14</f>
        <v>0</v>
      </c>
      <c r="G14" s="269" t="str">
        <f>'入力シート'!I14</f>
        <v>　　　　　 －</v>
      </c>
      <c r="H14" s="178"/>
      <c r="I14" s="179"/>
    </row>
    <row r="15" spans="2:9" ht="18" customHeight="1">
      <c r="B15" s="112"/>
      <c r="C15" s="168" t="s">
        <v>51</v>
      </c>
      <c r="D15" s="141">
        <f>'入力シート'!E15</f>
        <v>35513</v>
      </c>
      <c r="E15" s="270">
        <f>'入力シート'!F15</f>
        <v>0.13304406087483645</v>
      </c>
      <c r="F15" s="119">
        <f>'入力シート'!H15</f>
        <v>20190</v>
      </c>
      <c r="G15" s="270">
        <f>'入力シート'!I15</f>
        <v>0.4183350895679663</v>
      </c>
      <c r="H15" s="169"/>
      <c r="I15" s="170"/>
    </row>
    <row r="16" spans="2:9" ht="17.25" customHeight="1">
      <c r="B16" s="108"/>
      <c r="C16" s="171" t="s">
        <v>49</v>
      </c>
      <c r="D16" s="141">
        <f>'入力シート'!E16</f>
        <v>73420</v>
      </c>
      <c r="E16" s="268">
        <f>'入力シート'!F16</f>
        <v>0.1327799549480051</v>
      </c>
      <c r="F16" s="125">
        <f>'入力シート'!H16</f>
        <v>200156</v>
      </c>
      <c r="G16" s="268">
        <f>'入力シート'!I16</f>
        <v>-0.12926057885143283</v>
      </c>
      <c r="H16" s="172" t="s">
        <v>8</v>
      </c>
      <c r="I16" s="173"/>
    </row>
    <row r="17" spans="2:9" ht="17.25" customHeight="1">
      <c r="B17" s="104" t="s">
        <v>9</v>
      </c>
      <c r="C17" s="143" t="s">
        <v>50</v>
      </c>
      <c r="D17" s="103">
        <f>'入力シート'!E17</f>
        <v>136</v>
      </c>
      <c r="E17" s="269" t="str">
        <f>'入力シート'!F17</f>
        <v>　　　　　 －</v>
      </c>
      <c r="F17" s="118">
        <f>'入力シート'!H17</f>
        <v>0</v>
      </c>
      <c r="G17" s="269" t="str">
        <f>'入力シート'!I17</f>
        <v>　　　　　 －</v>
      </c>
      <c r="H17" s="158" t="s">
        <v>8</v>
      </c>
      <c r="I17" s="159"/>
    </row>
    <row r="18" spans="2:9" ht="18" customHeight="1">
      <c r="B18" s="109"/>
      <c r="C18" s="174" t="s">
        <v>1</v>
      </c>
      <c r="D18" s="175">
        <f>'入力シート'!E18</f>
        <v>73556</v>
      </c>
      <c r="E18" s="270">
        <f>'入力シート'!F18</f>
        <v>0.1348782670410713</v>
      </c>
      <c r="F18" s="126">
        <f>'入力シート'!H18</f>
        <v>200156</v>
      </c>
      <c r="G18" s="270">
        <f>'入力シート'!I18</f>
        <v>-0.12926057885143283</v>
      </c>
      <c r="H18" s="176" t="s">
        <v>8</v>
      </c>
      <c r="I18" s="177"/>
    </row>
    <row r="19" spans="2:9" ht="17.25" customHeight="1">
      <c r="B19" s="104"/>
      <c r="C19" s="142" t="s">
        <v>49</v>
      </c>
      <c r="D19" s="102">
        <f>'入力シート'!E19</f>
        <v>60335</v>
      </c>
      <c r="E19" s="271">
        <f>'入力シート'!F19</f>
        <v>0.16268090108492483</v>
      </c>
      <c r="F19" s="117">
        <f>'入力シート'!H19</f>
        <v>275409</v>
      </c>
      <c r="G19" s="271">
        <f>'入力シート'!I19</f>
        <v>0.0697239938164671</v>
      </c>
      <c r="H19" s="165" t="s">
        <v>8</v>
      </c>
      <c r="I19" s="166"/>
    </row>
    <row r="20" spans="2:9" ht="17.25" customHeight="1">
      <c r="B20" s="104" t="s">
        <v>10</v>
      </c>
      <c r="C20" s="143" t="s">
        <v>50</v>
      </c>
      <c r="D20" s="103">
        <f>'入力シート'!E20</f>
        <v>0</v>
      </c>
      <c r="E20" s="269" t="str">
        <f>'入力シート'!F20</f>
        <v>　　　　　 －</v>
      </c>
      <c r="F20" s="118">
        <f>'入力シート'!H20</f>
        <v>0</v>
      </c>
      <c r="G20" s="269" t="str">
        <f>'入力シート'!I20</f>
        <v>　　　　　 －</v>
      </c>
      <c r="H20" s="158" t="s">
        <v>8</v>
      </c>
      <c r="I20" s="159"/>
    </row>
    <row r="21" spans="2:9" ht="18" customHeight="1">
      <c r="B21" s="104"/>
      <c r="C21" s="168" t="s">
        <v>1</v>
      </c>
      <c r="D21" s="141">
        <f>'入力シート'!E21</f>
        <v>60335</v>
      </c>
      <c r="E21" s="267">
        <f>'入力シート'!F21</f>
        <v>0.16268090108492483</v>
      </c>
      <c r="F21" s="119">
        <f>'入力シート'!H21</f>
        <v>275409</v>
      </c>
      <c r="G21" s="267">
        <f>'入力シート'!I21</f>
        <v>0.0697239938164671</v>
      </c>
      <c r="H21" s="169" t="s">
        <v>8</v>
      </c>
      <c r="I21" s="170"/>
    </row>
    <row r="22" spans="2:9" ht="17.25" customHeight="1">
      <c r="B22" s="108"/>
      <c r="C22" s="171" t="s">
        <v>49</v>
      </c>
      <c r="D22" s="141">
        <f>'入力シート'!E22</f>
        <v>151364</v>
      </c>
      <c r="E22" s="268">
        <f>'入力シート'!F22</f>
        <v>0.06797431736400195</v>
      </c>
      <c r="F22" s="125">
        <f>'入力シート'!H22</f>
        <v>693390</v>
      </c>
      <c r="G22" s="268">
        <f>'入力シート'!I22</f>
        <v>-0.07769230871549448</v>
      </c>
      <c r="H22" s="172" t="s">
        <v>8</v>
      </c>
      <c r="I22" s="173"/>
    </row>
    <row r="23" spans="2:9" ht="17.25" customHeight="1">
      <c r="B23" s="104" t="s">
        <v>11</v>
      </c>
      <c r="C23" s="143" t="s">
        <v>50</v>
      </c>
      <c r="D23" s="103">
        <f>'入力シート'!E23</f>
        <v>18265</v>
      </c>
      <c r="E23" s="264">
        <f>'入力シート'!F23</f>
        <v>0.19511875940587586</v>
      </c>
      <c r="F23" s="118">
        <f>'入力シート'!H23</f>
        <v>0</v>
      </c>
      <c r="G23" s="286" t="str">
        <f>'入力シート'!I23</f>
        <v>　　　　　 －</v>
      </c>
      <c r="H23" s="158" t="s">
        <v>8</v>
      </c>
      <c r="I23" s="159"/>
    </row>
    <row r="24" spans="2:9" ht="18" customHeight="1">
      <c r="B24" s="109"/>
      <c r="C24" s="174" t="s">
        <v>1</v>
      </c>
      <c r="D24" s="175">
        <f>'入力シート'!E24</f>
        <v>169629</v>
      </c>
      <c r="E24" s="270">
        <f>'入力シート'!F24</f>
        <v>0.08035003471050173</v>
      </c>
      <c r="F24" s="126">
        <f>'入力シート'!H24</f>
        <v>693390</v>
      </c>
      <c r="G24" s="270">
        <f>'入力シート'!I24</f>
        <v>-0.07769230871549448</v>
      </c>
      <c r="H24" s="176" t="s">
        <v>8</v>
      </c>
      <c r="I24" s="177"/>
    </row>
    <row r="25" spans="2:9" ht="18" customHeight="1">
      <c r="B25" s="104" t="s">
        <v>17</v>
      </c>
      <c r="C25" s="180" t="s">
        <v>49</v>
      </c>
      <c r="D25" s="102">
        <f>'入力シート'!E25</f>
        <v>8139</v>
      </c>
      <c r="E25" s="271">
        <f>'入力シート'!F25</f>
        <v>0.022230595327807023</v>
      </c>
      <c r="F25" s="120">
        <f>'入力シート'!H25</f>
        <v>657</v>
      </c>
      <c r="G25" s="270">
        <f>'入力シート'!I25</f>
        <v>-0.0194029850746269</v>
      </c>
      <c r="H25" s="181" t="s">
        <v>8</v>
      </c>
      <c r="I25" s="182"/>
    </row>
    <row r="26" spans="2:9" ht="18" customHeight="1">
      <c r="B26" s="110" t="s">
        <v>18</v>
      </c>
      <c r="C26" s="174" t="s">
        <v>49</v>
      </c>
      <c r="D26" s="175" t="str">
        <f>'入力シート'!E26</f>
        <v>-</v>
      </c>
      <c r="E26" s="270" t="str">
        <f>'入力シート'!F26</f>
        <v>-</v>
      </c>
      <c r="F26" s="127" t="str">
        <f>'入力シート'!H26</f>
        <v>-</v>
      </c>
      <c r="G26" s="270" t="str">
        <f>'入力シート'!I26</f>
        <v>-</v>
      </c>
      <c r="H26" s="176" t="s">
        <v>8</v>
      </c>
      <c r="I26" s="177"/>
    </row>
    <row r="27" spans="2:9" ht="18" customHeight="1">
      <c r="B27" s="110" t="s">
        <v>19</v>
      </c>
      <c r="C27" s="174" t="s">
        <v>49</v>
      </c>
      <c r="D27" s="175">
        <f>'入力シート'!E27</f>
        <v>948</v>
      </c>
      <c r="E27" s="270">
        <f>'入力シート'!F27</f>
        <v>0.3620689655172413</v>
      </c>
      <c r="F27" s="126">
        <f>'入力シート'!H27</f>
        <v>447</v>
      </c>
      <c r="G27" s="270">
        <f>'入力シート'!I27</f>
        <v>0.04439252336448596</v>
      </c>
      <c r="H27" s="176" t="s">
        <v>8</v>
      </c>
      <c r="I27" s="177"/>
    </row>
    <row r="28" spans="2:9" ht="17.25" customHeight="1">
      <c r="B28" s="104"/>
      <c r="C28" s="142" t="s">
        <v>49</v>
      </c>
      <c r="D28" s="102">
        <f>'入力シート'!E28</f>
        <v>21896</v>
      </c>
      <c r="E28" s="271">
        <f>'入力シート'!F28</f>
        <v>-0.04455207924248372</v>
      </c>
      <c r="F28" s="117">
        <f>'入力シート'!H28</f>
        <v>35583</v>
      </c>
      <c r="G28" s="268">
        <f>'入力シート'!I28</f>
        <v>-0.45313292452395226</v>
      </c>
      <c r="H28" s="165" t="s">
        <v>8</v>
      </c>
      <c r="I28" s="166"/>
    </row>
    <row r="29" spans="2:9" ht="17.25" customHeight="1">
      <c r="B29" s="112" t="s">
        <v>20</v>
      </c>
      <c r="C29" s="143" t="s">
        <v>50</v>
      </c>
      <c r="D29" s="103">
        <f>'入力シート'!E29</f>
        <v>0</v>
      </c>
      <c r="E29" s="269" t="str">
        <f>'入力シート'!F29</f>
        <v>　　　　　 －</v>
      </c>
      <c r="F29" s="118">
        <f>'入力シート'!H29</f>
        <v>0</v>
      </c>
      <c r="G29" s="269" t="str">
        <f>'入力シート'!I29</f>
        <v>　　　　　 －</v>
      </c>
      <c r="H29" s="158" t="s">
        <v>8</v>
      </c>
      <c r="I29" s="159"/>
    </row>
    <row r="30" spans="2:9" ht="18" customHeight="1">
      <c r="B30" s="109"/>
      <c r="C30" s="174" t="s">
        <v>1</v>
      </c>
      <c r="D30" s="175">
        <f>'入力シート'!E30</f>
        <v>21896</v>
      </c>
      <c r="E30" s="270">
        <f>'入力シート'!F30</f>
        <v>-0.04455207924248372</v>
      </c>
      <c r="F30" s="126">
        <f>'入力シート'!H30</f>
        <v>35583</v>
      </c>
      <c r="G30" s="270">
        <f>'入力シート'!I30</f>
        <v>-0.45313292452395226</v>
      </c>
      <c r="H30" s="169" t="s">
        <v>8</v>
      </c>
      <c r="I30" s="170"/>
    </row>
    <row r="31" spans="2:9" ht="17.25" customHeight="1">
      <c r="B31" s="113"/>
      <c r="C31" s="142" t="s">
        <v>49</v>
      </c>
      <c r="D31" s="102">
        <f>'入力シート'!E31</f>
        <v>5518</v>
      </c>
      <c r="E31" s="271">
        <f>'入力シート'!F31</f>
        <v>-0.009869011304503905</v>
      </c>
      <c r="F31" s="117">
        <f>'入力シート'!H31</f>
        <v>398</v>
      </c>
      <c r="G31" s="271">
        <f>'入力シート'!I31</f>
        <v>-0.20874751491053678</v>
      </c>
      <c r="H31" s="169" t="s">
        <v>8</v>
      </c>
      <c r="I31" s="170"/>
    </row>
    <row r="32" spans="2:9" ht="17.25" customHeight="1">
      <c r="B32" s="104" t="s">
        <v>21</v>
      </c>
      <c r="C32" s="143" t="s">
        <v>50</v>
      </c>
      <c r="D32" s="103">
        <f>'入力シート'!E32</f>
        <v>0</v>
      </c>
      <c r="E32" s="269" t="str">
        <f>'入力シート'!F32</f>
        <v>　　　　　 －</v>
      </c>
      <c r="F32" s="118">
        <f>'入力シート'!H32</f>
        <v>0</v>
      </c>
      <c r="G32" s="269" t="str">
        <f>'入力シート'!I32</f>
        <v>　　　　　 －</v>
      </c>
      <c r="H32" s="183"/>
      <c r="I32" s="184"/>
    </row>
    <row r="33" spans="2:9" ht="18" customHeight="1">
      <c r="B33" s="109"/>
      <c r="C33" s="174" t="s">
        <v>1</v>
      </c>
      <c r="D33" s="175">
        <f>'入力シート'!E33</f>
        <v>5518</v>
      </c>
      <c r="E33" s="270">
        <f>'入力シート'!F33</f>
        <v>-0.009869011304503905</v>
      </c>
      <c r="F33" s="126">
        <f>'入力シート'!H33</f>
        <v>398</v>
      </c>
      <c r="G33" s="270">
        <f>'入力シート'!I33</f>
        <v>-0.20874751491053678</v>
      </c>
      <c r="H33" s="176"/>
      <c r="I33" s="177"/>
    </row>
    <row r="34" spans="2:9" ht="17.25" customHeight="1">
      <c r="B34" s="104"/>
      <c r="C34" s="142" t="s">
        <v>49</v>
      </c>
      <c r="D34" s="102">
        <f>'入力シート'!E34</f>
        <v>87491</v>
      </c>
      <c r="E34" s="266">
        <f>'入力シート'!F34</f>
        <v>0.12449071396439826</v>
      </c>
      <c r="F34" s="117">
        <f>'入力シート'!H34</f>
        <v>181641</v>
      </c>
      <c r="G34" s="266">
        <f>'入力シート'!I34</f>
        <v>0.12153843304086887</v>
      </c>
      <c r="H34" s="165" t="s">
        <v>8</v>
      </c>
      <c r="I34" s="166"/>
    </row>
    <row r="35" spans="2:9" ht="17.25" customHeight="1">
      <c r="B35" s="104" t="s">
        <v>22</v>
      </c>
      <c r="C35" s="143" t="s">
        <v>50</v>
      </c>
      <c r="D35" s="103">
        <f>'入力シート'!E35</f>
        <v>0</v>
      </c>
      <c r="E35" s="266" t="str">
        <f>'入力シート'!F35</f>
        <v>　　　　　 －</v>
      </c>
      <c r="F35" s="118">
        <f>'入力シート'!H35</f>
        <v>0</v>
      </c>
      <c r="G35" s="269" t="str">
        <f>'入力シート'!I35</f>
        <v>　　　　　 －</v>
      </c>
      <c r="H35" s="158" t="s">
        <v>8</v>
      </c>
      <c r="I35" s="159"/>
    </row>
    <row r="36" spans="2:9" ht="18" customHeight="1">
      <c r="B36" s="109"/>
      <c r="C36" s="174" t="s">
        <v>1</v>
      </c>
      <c r="D36" s="175">
        <f>'入力シート'!E36</f>
        <v>87491</v>
      </c>
      <c r="E36" s="270">
        <f>'入力シート'!F36</f>
        <v>0.12449071396439826</v>
      </c>
      <c r="F36" s="126">
        <f>'入力シート'!H36</f>
        <v>181641</v>
      </c>
      <c r="G36" s="270">
        <f>'入力シート'!I36</f>
        <v>0.12153843304086887</v>
      </c>
      <c r="H36" s="176" t="s">
        <v>8</v>
      </c>
      <c r="I36" s="177"/>
    </row>
    <row r="37" spans="2:9" ht="18" customHeight="1" thickBot="1">
      <c r="B37" s="108" t="s">
        <v>36</v>
      </c>
      <c r="C37" s="185" t="s">
        <v>49</v>
      </c>
      <c r="D37" s="141">
        <f>'入力シート'!E37</f>
        <v>24897</v>
      </c>
      <c r="E37" s="270">
        <f>'入力シート'!F37</f>
        <v>0.32135654389130663</v>
      </c>
      <c r="F37" s="126">
        <f>'入力シート'!H37</f>
        <v>703</v>
      </c>
      <c r="G37" s="270">
        <f>'入力シート'!I37</f>
        <v>0.5691964285714286</v>
      </c>
      <c r="H37" s="176" t="s">
        <v>8</v>
      </c>
      <c r="I37" s="177"/>
    </row>
    <row r="38" spans="2:9" ht="18.75" customHeight="1">
      <c r="B38" s="152"/>
      <c r="C38" s="153" t="s">
        <v>49</v>
      </c>
      <c r="D38" s="122">
        <f>'入力シート'!E38</f>
        <v>639102</v>
      </c>
      <c r="E38" s="263">
        <f>'入力シート'!F38</f>
        <v>0.08273007730373783</v>
      </c>
      <c r="F38" s="122">
        <f>'入力シート'!H38</f>
        <v>845497</v>
      </c>
      <c r="G38" s="263">
        <f>'入力シート'!I38</f>
        <v>0.039386176053342714</v>
      </c>
      <c r="H38" s="155" t="s">
        <v>8</v>
      </c>
      <c r="I38" s="156"/>
    </row>
    <row r="39" spans="2:9" ht="17.25" customHeight="1">
      <c r="B39" s="104" t="s">
        <v>44</v>
      </c>
      <c r="C39" s="143" t="s">
        <v>50</v>
      </c>
      <c r="D39" s="118">
        <f>'入力シート'!E39</f>
        <v>25106</v>
      </c>
      <c r="E39" s="264">
        <f>'入力シート'!F39</f>
        <v>0.30244864079684586</v>
      </c>
      <c r="F39" s="118">
        <f>'入力シート'!H39</f>
        <v>13483</v>
      </c>
      <c r="G39" s="264">
        <f>'入力シート'!I39</f>
        <v>-0.6878935185185185</v>
      </c>
      <c r="H39" s="158" t="s">
        <v>8</v>
      </c>
      <c r="I39" s="159"/>
    </row>
    <row r="40" spans="2:9" ht="18.75" customHeight="1" thickBot="1">
      <c r="B40" s="104"/>
      <c r="C40" s="168" t="s">
        <v>1</v>
      </c>
      <c r="D40" s="141">
        <f>'入力シート'!E40</f>
        <v>664208</v>
      </c>
      <c r="E40" s="267">
        <f>'入力シート'!F40</f>
        <v>0.08967836665053452</v>
      </c>
      <c r="F40" s="119">
        <f>'入力シート'!H40</f>
        <v>858980</v>
      </c>
      <c r="G40" s="267">
        <f>'入力シート'!I40</f>
        <v>0.0027105332583130526</v>
      </c>
      <c r="H40" s="169" t="s">
        <v>8</v>
      </c>
      <c r="I40" s="170"/>
    </row>
    <row r="41" spans="2:9" ht="18.75" customHeight="1">
      <c r="B41" s="114"/>
      <c r="C41" s="153" t="s">
        <v>49</v>
      </c>
      <c r="D41" s="186">
        <f>'入力シート'!E41</f>
        <v>271091</v>
      </c>
      <c r="E41" s="263">
        <f>'入力シート'!F41</f>
        <v>0.0851843994059509</v>
      </c>
      <c r="F41" s="122">
        <f>'入力シート'!H41</f>
        <v>461772</v>
      </c>
      <c r="G41" s="263">
        <f>'入力シート'!I41</f>
        <v>0.024445760760327673</v>
      </c>
      <c r="H41" s="344"/>
      <c r="I41" s="345"/>
    </row>
    <row r="42" spans="2:9" ht="17.25" customHeight="1">
      <c r="B42" s="104" t="s">
        <v>12</v>
      </c>
      <c r="C42" s="143" t="s">
        <v>50</v>
      </c>
      <c r="D42" s="103">
        <f>'入力シート'!E42</f>
        <v>18644</v>
      </c>
      <c r="E42" s="264">
        <f>'入力シート'!F42</f>
        <v>0.15357010271006066</v>
      </c>
      <c r="F42" s="118">
        <f>'入力シート'!H42</f>
        <v>13465</v>
      </c>
      <c r="G42" s="264">
        <f>'入力シート'!I42</f>
        <v>-0.6871950936207778</v>
      </c>
      <c r="H42" s="346" t="s">
        <v>8</v>
      </c>
      <c r="I42" s="347"/>
    </row>
    <row r="43" spans="2:9" ht="18" customHeight="1">
      <c r="B43" s="104"/>
      <c r="C43" s="168" t="s">
        <v>1</v>
      </c>
      <c r="D43" s="141">
        <f>'入力シート'!E43</f>
        <v>289735</v>
      </c>
      <c r="E43" s="267">
        <f>'入力シート'!F43</f>
        <v>0.08933989540291676</v>
      </c>
      <c r="F43" s="119">
        <f>'入力シート'!H43</f>
        <v>475237</v>
      </c>
      <c r="G43" s="267">
        <f>'入力シート'!I43</f>
        <v>-0.037590193580788966</v>
      </c>
      <c r="H43" s="169" t="s">
        <v>8</v>
      </c>
      <c r="I43" s="170"/>
    </row>
    <row r="44" spans="2:9" ht="17.25" customHeight="1">
      <c r="B44" s="108"/>
      <c r="C44" s="171" t="s">
        <v>49</v>
      </c>
      <c r="D44" s="187">
        <f>'入力シート'!E44</f>
        <v>114846</v>
      </c>
      <c r="E44" s="268">
        <f>'入力シート'!F44</f>
        <v>0.10187281728518238</v>
      </c>
      <c r="F44" s="125">
        <f>'入力シート'!H44</f>
        <v>131820</v>
      </c>
      <c r="G44" s="268">
        <f>'入力シート'!I44</f>
        <v>0.05242988191899589</v>
      </c>
      <c r="H44" s="172" t="s">
        <v>8</v>
      </c>
      <c r="I44" s="173"/>
    </row>
    <row r="45" spans="2:9" ht="17.25" customHeight="1">
      <c r="B45" s="104" t="s">
        <v>13</v>
      </c>
      <c r="C45" s="180" t="s">
        <v>50</v>
      </c>
      <c r="D45" s="188">
        <f>'入力シート'!E45</f>
        <v>0</v>
      </c>
      <c r="E45" s="272" t="str">
        <f>'入力シート'!F45</f>
        <v>　　　　　 －</v>
      </c>
      <c r="F45" s="128">
        <f>'入力シート'!H45</f>
        <v>0</v>
      </c>
      <c r="G45" s="264" t="str">
        <f>'入力シート'!I45</f>
        <v>　　　　　 －</v>
      </c>
      <c r="H45" s="158" t="s">
        <v>8</v>
      </c>
      <c r="I45" s="159"/>
    </row>
    <row r="46" spans="2:9" ht="18" customHeight="1">
      <c r="B46" s="109"/>
      <c r="C46" s="174" t="s">
        <v>1</v>
      </c>
      <c r="D46" s="175">
        <f>'入力シート'!E46</f>
        <v>114846</v>
      </c>
      <c r="E46" s="270">
        <f>'入力シート'!F46</f>
        <v>0.10187281728518238</v>
      </c>
      <c r="F46" s="126">
        <f>'入力シート'!H46</f>
        <v>131820</v>
      </c>
      <c r="G46" s="270">
        <f>'入力シート'!I46</f>
        <v>0.05242988191899589</v>
      </c>
      <c r="H46" s="176" t="s">
        <v>8</v>
      </c>
      <c r="I46" s="177"/>
    </row>
    <row r="47" spans="2:9" ht="17.25" customHeight="1">
      <c r="B47" s="104"/>
      <c r="C47" s="180" t="s">
        <v>49</v>
      </c>
      <c r="D47" s="102">
        <f>'入力シート'!E47</f>
        <v>28320</v>
      </c>
      <c r="E47" s="267">
        <f>'入力シート'!F47</f>
        <v>0.21853620756421832</v>
      </c>
      <c r="F47" s="129">
        <f>'入力シート'!H47</f>
        <v>0</v>
      </c>
      <c r="G47" s="268">
        <f>'入力シート'!I47</f>
        <v>-1</v>
      </c>
      <c r="H47" s="172" t="s">
        <v>8</v>
      </c>
      <c r="I47" s="166"/>
    </row>
    <row r="48" spans="2:9" ht="17.25" customHeight="1">
      <c r="B48" s="104" t="s">
        <v>14</v>
      </c>
      <c r="C48" s="189" t="s">
        <v>50</v>
      </c>
      <c r="D48" s="103">
        <f>'入力シート'!E48</f>
        <v>0</v>
      </c>
      <c r="E48" s="286" t="str">
        <f>'入力シート'!F48</f>
        <v>　　　　　 －</v>
      </c>
      <c r="F48" s="130">
        <f>'入力シート'!H48</f>
        <v>0</v>
      </c>
      <c r="G48" s="269" t="str">
        <f>'入力シート'!I48</f>
        <v>　　　　　 －</v>
      </c>
      <c r="H48" s="190" t="s">
        <v>8</v>
      </c>
      <c r="I48" s="159"/>
    </row>
    <row r="49" spans="2:9" ht="18" customHeight="1">
      <c r="B49" s="104"/>
      <c r="C49" s="168" t="s">
        <v>1</v>
      </c>
      <c r="D49" s="141">
        <f>'入力シート'!E49</f>
        <v>28320</v>
      </c>
      <c r="E49" s="267">
        <f>'入力シート'!F49</f>
        <v>0.21853620756421832</v>
      </c>
      <c r="F49" s="119">
        <f>'入力シート'!H49</f>
        <v>0</v>
      </c>
      <c r="G49" s="267">
        <f>'入力シート'!I49</f>
        <v>-1</v>
      </c>
      <c r="H49" s="169" t="s">
        <v>8</v>
      </c>
      <c r="I49" s="170"/>
    </row>
    <row r="50" spans="2:9" ht="17.25" customHeight="1">
      <c r="B50" s="108"/>
      <c r="C50" s="171" t="s">
        <v>49</v>
      </c>
      <c r="D50" s="141">
        <f>'入力シート'!E50</f>
        <v>96269</v>
      </c>
      <c r="E50" s="268">
        <f>'入力シート'!F50</f>
        <v>0.004990030378636767</v>
      </c>
      <c r="F50" s="125">
        <f>'入力シート'!H50</f>
        <v>142960</v>
      </c>
      <c r="G50" s="268">
        <f>'入力シート'!I50</f>
        <v>-0.0485761252237803</v>
      </c>
      <c r="H50" s="172" t="s">
        <v>8</v>
      </c>
      <c r="I50" s="173"/>
    </row>
    <row r="51" spans="2:9" ht="17.25" customHeight="1">
      <c r="B51" s="104" t="s">
        <v>23</v>
      </c>
      <c r="C51" s="143" t="s">
        <v>50</v>
      </c>
      <c r="D51" s="103">
        <f>'入力シート'!E51</f>
        <v>5812</v>
      </c>
      <c r="E51" s="264">
        <f>'入力シート'!F51</f>
        <v>0.8664097623635196</v>
      </c>
      <c r="F51" s="118">
        <f>'入力シート'!H51</f>
        <v>18</v>
      </c>
      <c r="G51" s="264">
        <f>'入力シート'!I51</f>
        <v>-0.8831168831168831</v>
      </c>
      <c r="H51" s="158" t="s">
        <v>8</v>
      </c>
      <c r="I51" s="159"/>
    </row>
    <row r="52" spans="2:9" ht="18" customHeight="1">
      <c r="B52" s="109"/>
      <c r="C52" s="174" t="s">
        <v>1</v>
      </c>
      <c r="D52" s="175">
        <f>'入力シート'!E52</f>
        <v>102081</v>
      </c>
      <c r="E52" s="270">
        <f>'入力シート'!F52</f>
        <v>0.0321116222637885</v>
      </c>
      <c r="F52" s="126">
        <f>'入力シート'!H52</f>
        <v>142978</v>
      </c>
      <c r="G52" s="270">
        <f>'入力シート'!I52</f>
        <v>-0.04943056783655664</v>
      </c>
      <c r="H52" s="176" t="s">
        <v>8</v>
      </c>
      <c r="I52" s="177"/>
    </row>
    <row r="53" spans="2:9" ht="17.25" customHeight="1">
      <c r="B53" s="104"/>
      <c r="C53" s="171" t="s">
        <v>49</v>
      </c>
      <c r="D53" s="187">
        <f>'入力シート'!E53</f>
        <v>36354</v>
      </c>
      <c r="E53" s="268">
        <f>'入力シート'!F53</f>
        <v>-0.03939754260800632</v>
      </c>
      <c r="F53" s="125">
        <f>'入力シート'!H53</f>
        <v>18705</v>
      </c>
      <c r="G53" s="268">
        <f>'入力シート'!I53</f>
        <v>0.5004813091609177</v>
      </c>
      <c r="H53" s="165" t="s">
        <v>8</v>
      </c>
      <c r="I53" s="166"/>
    </row>
    <row r="54" spans="2:9" ht="17.25" customHeight="1">
      <c r="B54" s="104" t="s">
        <v>65</v>
      </c>
      <c r="C54" s="191" t="s">
        <v>50</v>
      </c>
      <c r="D54" s="188">
        <f>'入力シート'!E54</f>
        <v>0</v>
      </c>
      <c r="E54" s="269" t="str">
        <f>'入力シート'!F54</f>
        <v>　　　　　 －</v>
      </c>
      <c r="F54" s="128">
        <f>'入力シート'!H54</f>
        <v>0</v>
      </c>
      <c r="G54" s="269" t="str">
        <f>'入力シート'!I54</f>
        <v>　　　　　 －</v>
      </c>
      <c r="H54" s="158" t="s">
        <v>8</v>
      </c>
      <c r="I54" s="159"/>
    </row>
    <row r="55" spans="2:9" ht="18" customHeight="1">
      <c r="B55" s="104"/>
      <c r="C55" s="168" t="s">
        <v>1</v>
      </c>
      <c r="D55" s="141">
        <f>'入力シート'!E55</f>
        <v>36354</v>
      </c>
      <c r="E55" s="267">
        <f>'入力シート'!F55</f>
        <v>-0.03939754260800632</v>
      </c>
      <c r="F55" s="119">
        <f>'入力シート'!H55</f>
        <v>18705</v>
      </c>
      <c r="G55" s="267">
        <f>'入力シート'!I55</f>
        <v>0.5004813091609177</v>
      </c>
      <c r="H55" s="169" t="s">
        <v>8</v>
      </c>
      <c r="I55" s="170"/>
    </row>
    <row r="56" spans="2:9" ht="17.25" customHeight="1">
      <c r="B56" s="108"/>
      <c r="C56" s="171" t="s">
        <v>49</v>
      </c>
      <c r="D56" s="187">
        <f>'入力シート'!E56</f>
        <v>12127</v>
      </c>
      <c r="E56" s="268">
        <f>'入力シート'!F56</f>
        <v>0.10155327459351438</v>
      </c>
      <c r="F56" s="125">
        <f>'入力シート'!H56</f>
        <v>6790</v>
      </c>
      <c r="G56" s="268">
        <f>'入力シート'!I56</f>
        <v>0.273921200750469</v>
      </c>
      <c r="H56" s="169"/>
      <c r="I56" s="170"/>
    </row>
    <row r="57" spans="2:9" ht="17.25" customHeight="1">
      <c r="B57" s="104" t="s">
        <v>25</v>
      </c>
      <c r="C57" s="191" t="s">
        <v>50</v>
      </c>
      <c r="D57" s="188">
        <f>'入力シート'!E57</f>
        <v>0</v>
      </c>
      <c r="E57" s="269" t="str">
        <f>'入力シート'!F57</f>
        <v>　　　　　 －</v>
      </c>
      <c r="F57" s="128">
        <f>'入力シート'!H57</f>
        <v>0</v>
      </c>
      <c r="G57" s="269" t="str">
        <f>'入力シート'!I57</f>
        <v>　　　　　 －</v>
      </c>
      <c r="H57" s="190"/>
      <c r="I57" s="192"/>
    </row>
    <row r="58" spans="2:9" ht="18" customHeight="1">
      <c r="B58" s="109"/>
      <c r="C58" s="174" t="s">
        <v>1</v>
      </c>
      <c r="D58" s="175">
        <f>'入力シート'!E58</f>
        <v>12127</v>
      </c>
      <c r="E58" s="270">
        <f>'入力シート'!F58</f>
        <v>0.10155327459351438</v>
      </c>
      <c r="F58" s="127">
        <f>'入力シート'!H58</f>
        <v>6790</v>
      </c>
      <c r="G58" s="270">
        <f>'入力シート'!I58</f>
        <v>0.273921200750469</v>
      </c>
      <c r="H58" s="193"/>
      <c r="I58" s="177"/>
    </row>
    <row r="59" spans="2:9" ht="17.25" customHeight="1">
      <c r="B59" s="104"/>
      <c r="C59" s="171" t="s">
        <v>49</v>
      </c>
      <c r="D59" s="187">
        <f>'入力シート'!E59</f>
        <v>34686</v>
      </c>
      <c r="E59" s="268">
        <f>'入力シート'!F59</f>
        <v>0.07770700636942673</v>
      </c>
      <c r="F59" s="125">
        <f>'入力シート'!H59</f>
        <v>48965</v>
      </c>
      <c r="G59" s="268">
        <f>'入力シート'!I59</f>
        <v>0.27122384339789196</v>
      </c>
      <c r="H59" s="172" t="s">
        <v>8</v>
      </c>
      <c r="I59" s="173"/>
    </row>
    <row r="60" spans="2:9" ht="17.25" customHeight="1">
      <c r="B60" s="104" t="s">
        <v>26</v>
      </c>
      <c r="C60" s="191" t="s">
        <v>50</v>
      </c>
      <c r="D60" s="188">
        <f>'入力シート'!E60</f>
        <v>650</v>
      </c>
      <c r="E60" s="269" t="str">
        <f>'入力シート'!F60</f>
        <v>　　　　　 －</v>
      </c>
      <c r="F60" s="128">
        <f>'入力シート'!H60</f>
        <v>0</v>
      </c>
      <c r="G60" s="269" t="str">
        <f>'入力シート'!I60</f>
        <v>　　　　　 －</v>
      </c>
      <c r="H60" s="181" t="s">
        <v>8</v>
      </c>
      <c r="I60" s="182"/>
    </row>
    <row r="61" spans="2:9" ht="18" customHeight="1">
      <c r="B61" s="104"/>
      <c r="C61" s="168" t="s">
        <v>1</v>
      </c>
      <c r="D61" s="141">
        <f>'入力シート'!E61</f>
        <v>35336</v>
      </c>
      <c r="E61" s="267">
        <f>'入力シート'!F61</f>
        <v>0.09790274972813418</v>
      </c>
      <c r="F61" s="119">
        <f>'入力シート'!H61</f>
        <v>48965</v>
      </c>
      <c r="G61" s="267">
        <f>'入力シート'!I61</f>
        <v>0.27122384339789196</v>
      </c>
      <c r="H61" s="169" t="s">
        <v>8</v>
      </c>
      <c r="I61" s="170"/>
    </row>
    <row r="62" spans="2:9" ht="17.25" customHeight="1">
      <c r="B62" s="108"/>
      <c r="C62" s="171" t="s">
        <v>49</v>
      </c>
      <c r="D62" s="141">
        <f>'入力シート'!E62</f>
        <v>25063</v>
      </c>
      <c r="E62" s="267">
        <f>'入力シート'!F62</f>
        <v>0.13468851865266207</v>
      </c>
      <c r="F62" s="119">
        <f>'入力シート'!H62</f>
        <v>1844</v>
      </c>
      <c r="G62" s="267">
        <f>'入力シート'!I62</f>
        <v>-0.8156368726254749</v>
      </c>
      <c r="H62" s="172" t="s">
        <v>8</v>
      </c>
      <c r="I62" s="173"/>
    </row>
    <row r="63" spans="2:9" ht="17.25" customHeight="1">
      <c r="B63" s="104" t="s">
        <v>27</v>
      </c>
      <c r="C63" s="143" t="s">
        <v>50</v>
      </c>
      <c r="D63" s="103">
        <f>'入力シート'!E63</f>
        <v>0</v>
      </c>
      <c r="E63" s="264" t="str">
        <f>'入力シート'!F63</f>
        <v>　　　　　 －</v>
      </c>
      <c r="F63" s="131">
        <f>'入力シート'!H63</f>
        <v>0</v>
      </c>
      <c r="G63" s="267" t="str">
        <f>'入力シート'!I63</f>
        <v>　　　　　 －</v>
      </c>
      <c r="H63" s="158" t="s">
        <v>8</v>
      </c>
      <c r="I63" s="159"/>
    </row>
    <row r="64" spans="2:9" ht="18" customHeight="1">
      <c r="B64" s="109"/>
      <c r="C64" s="174" t="s">
        <v>1</v>
      </c>
      <c r="D64" s="175">
        <f>'入力シート'!E64</f>
        <v>25063</v>
      </c>
      <c r="E64" s="270">
        <f>'入力シート'!F64</f>
        <v>0.13468851865266207</v>
      </c>
      <c r="F64" s="126">
        <f>'入力シート'!H64</f>
        <v>1844</v>
      </c>
      <c r="G64" s="270">
        <f>'入力シート'!I64</f>
        <v>-0.8156368726254749</v>
      </c>
      <c r="H64" s="176" t="s">
        <v>8</v>
      </c>
      <c r="I64" s="177"/>
    </row>
    <row r="65" spans="2:9" ht="17.25" customHeight="1">
      <c r="B65" s="104"/>
      <c r="C65" s="194" t="s">
        <v>49</v>
      </c>
      <c r="D65" s="102">
        <f>'入力シート'!E65</f>
        <v>20346</v>
      </c>
      <c r="E65" s="266">
        <f>'入力シート'!F65</f>
        <v>0.44595266860919613</v>
      </c>
      <c r="F65" s="117">
        <f>'入力シート'!H65</f>
        <v>32641</v>
      </c>
      <c r="G65" s="266">
        <f>'入力シート'!I65</f>
        <v>0.8097693501885119</v>
      </c>
      <c r="H65" s="165" t="s">
        <v>8</v>
      </c>
      <c r="I65" s="166"/>
    </row>
    <row r="66" spans="2:9" ht="17.25" customHeight="1">
      <c r="B66" s="104" t="s">
        <v>37</v>
      </c>
      <c r="C66" s="195" t="s">
        <v>50</v>
      </c>
      <c r="D66" s="103">
        <f>'入力シート'!E66</f>
        <v>0</v>
      </c>
      <c r="E66" s="269" t="str">
        <f>'入力シート'!F66</f>
        <v>　　　　　 －</v>
      </c>
      <c r="F66" s="118">
        <f>'入力シート'!H66</f>
        <v>0</v>
      </c>
      <c r="G66" s="269" t="str">
        <f>'入力シート'!I66</f>
        <v>　　　　　 －</v>
      </c>
      <c r="H66" s="158" t="s">
        <v>8</v>
      </c>
      <c r="I66" s="159"/>
    </row>
    <row r="67" spans="2:9" ht="18" customHeight="1" thickBot="1">
      <c r="B67" s="104"/>
      <c r="C67" s="196" t="s">
        <v>1</v>
      </c>
      <c r="D67" s="119">
        <f>'入力シート'!E67</f>
        <v>20346</v>
      </c>
      <c r="E67" s="267">
        <f>'入力シート'!F67</f>
        <v>0.44595266860919613</v>
      </c>
      <c r="F67" s="119">
        <f>'入力シート'!H67</f>
        <v>32641</v>
      </c>
      <c r="G67" s="267">
        <f>'入力シート'!I67</f>
        <v>0.8097693501885119</v>
      </c>
      <c r="H67" s="169" t="s">
        <v>8</v>
      </c>
      <c r="I67" s="170"/>
    </row>
    <row r="68" spans="2:9" ht="18.75" customHeight="1">
      <c r="B68" s="152"/>
      <c r="C68" s="153" t="s">
        <v>49</v>
      </c>
      <c r="D68" s="154">
        <f>'入力シート'!E68</f>
        <v>6673567</v>
      </c>
      <c r="E68" s="263">
        <f>'入力シート'!F68</f>
        <v>0.03070953835765522</v>
      </c>
      <c r="F68" s="122">
        <f>'入力シート'!H68</f>
        <v>67563798</v>
      </c>
      <c r="G68" s="263">
        <f>'入力シート'!I68</f>
        <v>-0.03504314618578752</v>
      </c>
      <c r="H68" s="155" t="s">
        <v>8</v>
      </c>
      <c r="I68" s="156"/>
    </row>
    <row r="69" spans="2:9" ht="17.25" customHeight="1">
      <c r="B69" s="104" t="s">
        <v>70</v>
      </c>
      <c r="C69" s="143" t="s">
        <v>50</v>
      </c>
      <c r="D69" s="157">
        <f>'入力シート'!E69</f>
        <v>4174916</v>
      </c>
      <c r="E69" s="264">
        <f>'入力シート'!F69</f>
        <v>0.04360246320133676</v>
      </c>
      <c r="F69" s="118">
        <f>'入力シート'!H69</f>
        <v>238862068</v>
      </c>
      <c r="G69" s="264">
        <f>'入力シート'!I69</f>
        <v>0.11292122551684769</v>
      </c>
      <c r="H69" s="158" t="s">
        <v>8</v>
      </c>
      <c r="I69" s="159"/>
    </row>
    <row r="70" spans="2:9" ht="18.75" customHeight="1" thickBot="1">
      <c r="B70" s="160"/>
      <c r="C70" s="161" t="s">
        <v>1</v>
      </c>
      <c r="D70" s="162">
        <f>'入力シート'!E70</f>
        <v>10848483</v>
      </c>
      <c r="E70" s="265">
        <f>'入力シート'!F70</f>
        <v>0.03563334636727289</v>
      </c>
      <c r="F70" s="123">
        <f>'入力シート'!H70</f>
        <v>306425866</v>
      </c>
      <c r="G70" s="265">
        <f>'入力シート'!I70</f>
        <v>0.07652454081514315</v>
      </c>
      <c r="H70" s="163" t="s">
        <v>8</v>
      </c>
      <c r="I70" s="164"/>
    </row>
    <row r="71" spans="2:9" ht="18.75" customHeight="1" thickBot="1">
      <c r="B71" s="104"/>
      <c r="C71" s="142" t="s">
        <v>49</v>
      </c>
      <c r="D71" s="102">
        <f>'入力シート'!E71</f>
        <v>663901</v>
      </c>
      <c r="E71" s="266">
        <f>'入力シート'!F71</f>
        <v>0.04727478657016837</v>
      </c>
      <c r="F71" s="117">
        <f>'入力シート'!H71</f>
        <v>2655149</v>
      </c>
      <c r="G71" s="266">
        <f>'入力シート'!I71</f>
        <v>-0.36380286998657474</v>
      </c>
      <c r="H71" s="344"/>
      <c r="I71" s="345"/>
    </row>
    <row r="72" spans="2:9" ht="17.25" customHeight="1">
      <c r="B72" s="104" t="s">
        <v>62</v>
      </c>
      <c r="C72" s="143" t="s">
        <v>50</v>
      </c>
      <c r="D72" s="103">
        <f>'入力シート'!E72</f>
        <v>2684119</v>
      </c>
      <c r="E72" s="264">
        <f>'入力シート'!F72</f>
        <v>0.023023877248675717</v>
      </c>
      <c r="F72" s="118">
        <f>'入力シート'!H72</f>
        <v>194530000</v>
      </c>
      <c r="G72" s="264">
        <f>'入力シート'!I72</f>
        <v>0.08293019656744582</v>
      </c>
      <c r="H72" s="344"/>
      <c r="I72" s="345"/>
    </row>
    <row r="73" spans="2:9" ht="18" customHeight="1">
      <c r="B73" s="104"/>
      <c r="C73" s="168" t="s">
        <v>1</v>
      </c>
      <c r="D73" s="141">
        <f>'入力シート'!E73</f>
        <v>3348020</v>
      </c>
      <c r="E73" s="267">
        <f>'入力シート'!F73</f>
        <v>0.027743064540835194</v>
      </c>
      <c r="F73" s="119">
        <f>'入力シート'!H73</f>
        <v>197185149</v>
      </c>
      <c r="G73" s="267">
        <f>'入力シート'!I73</f>
        <v>0.0727867744415458</v>
      </c>
      <c r="H73" s="348"/>
      <c r="I73" s="349"/>
    </row>
    <row r="74" spans="2:9" ht="18" customHeight="1">
      <c r="B74" s="115" t="s">
        <v>2</v>
      </c>
      <c r="C74" s="168" t="s">
        <v>49</v>
      </c>
      <c r="D74" s="141">
        <f>'入力シート'!E74</f>
        <v>5799929</v>
      </c>
      <c r="E74" s="268">
        <f>'入力シート'!F74</f>
        <v>0.026343553244877915</v>
      </c>
      <c r="F74" s="125">
        <f>'入力シート'!H74</f>
        <v>64766145</v>
      </c>
      <c r="G74" s="268">
        <f>'入力シート'!I74</f>
        <v>-0.01443303182857092</v>
      </c>
      <c r="H74" s="350"/>
      <c r="I74" s="351"/>
    </row>
    <row r="75" spans="2:9" ht="17.25" customHeight="1">
      <c r="B75" s="112" t="s">
        <v>57</v>
      </c>
      <c r="C75" s="143" t="s">
        <v>50</v>
      </c>
      <c r="D75" s="103">
        <f>'入力シート'!E75</f>
        <v>1443809</v>
      </c>
      <c r="E75" s="264">
        <f>'入力シート'!F75</f>
        <v>0.09802876242480485</v>
      </c>
      <c r="F75" s="118">
        <f>'入力シート'!H75</f>
        <v>44243076</v>
      </c>
      <c r="G75" s="264">
        <f>'入力シート'!I75</f>
        <v>0.2660196508415198</v>
      </c>
      <c r="H75" s="340"/>
      <c r="I75" s="341"/>
    </row>
    <row r="76" spans="2:9" ht="17.25" customHeight="1">
      <c r="B76" s="116"/>
      <c r="C76" s="174" t="s">
        <v>1</v>
      </c>
      <c r="D76" s="175">
        <f>'入力シート'!E76</f>
        <v>7243738</v>
      </c>
      <c r="E76" s="270">
        <f>'入力シート'!F76</f>
        <v>0.03987499228391744</v>
      </c>
      <c r="F76" s="126">
        <f>'入力シート'!H76</f>
        <v>109009221</v>
      </c>
      <c r="G76" s="270">
        <f>'入力シート'!I76</f>
        <v>0.0829318537536623</v>
      </c>
      <c r="H76" s="342"/>
      <c r="I76" s="343"/>
    </row>
    <row r="77" spans="2:9" ht="17.25" customHeight="1">
      <c r="B77" s="112"/>
      <c r="C77" s="142" t="s">
        <v>49</v>
      </c>
      <c r="D77" s="102">
        <f>'入力シート'!E77</f>
        <v>77033</v>
      </c>
      <c r="E77" s="266">
        <f>'入力シート'!F77</f>
        <v>0.0411553224847272</v>
      </c>
      <c r="F77" s="117">
        <f>'入力シート'!H77</f>
        <v>15535</v>
      </c>
      <c r="G77" s="266">
        <f>'入力シート'!I77</f>
        <v>0.9990992150302407</v>
      </c>
      <c r="H77" s="165" t="s">
        <v>8</v>
      </c>
      <c r="I77" s="166"/>
    </row>
    <row r="78" spans="2:9" ht="17.25" customHeight="1">
      <c r="B78" s="112" t="s">
        <v>15</v>
      </c>
      <c r="C78" s="143" t="s">
        <v>50</v>
      </c>
      <c r="D78" s="103">
        <f>'入力シート'!E78</f>
        <v>9241</v>
      </c>
      <c r="E78" s="264">
        <f>'入力シート'!F78</f>
        <v>-0.2077331961591221</v>
      </c>
      <c r="F78" s="118">
        <f>'入力シート'!H78</f>
        <v>9955</v>
      </c>
      <c r="G78" s="264">
        <f>'入力シート'!I78</f>
        <v>-0.12143676639308087</v>
      </c>
      <c r="H78" s="158" t="s">
        <v>8</v>
      </c>
      <c r="I78" s="159"/>
    </row>
    <row r="79" spans="2:9" ht="18" customHeight="1">
      <c r="B79" s="112"/>
      <c r="C79" s="168" t="s">
        <v>1</v>
      </c>
      <c r="D79" s="141">
        <f>'入力シート'!E79</f>
        <v>86274</v>
      </c>
      <c r="E79" s="267">
        <f>'入力シート'!F79</f>
        <v>0.007261943679073513</v>
      </c>
      <c r="F79" s="119">
        <f>'入力シート'!H79</f>
        <v>25490</v>
      </c>
      <c r="G79" s="267">
        <f>'入力シート'!I79</f>
        <v>0.3344152444770181</v>
      </c>
      <c r="H79" s="169" t="s">
        <v>8</v>
      </c>
      <c r="I79" s="170"/>
    </row>
    <row r="80" spans="2:9" ht="18" customHeight="1">
      <c r="B80" s="110" t="s">
        <v>28</v>
      </c>
      <c r="C80" s="197" t="s">
        <v>49</v>
      </c>
      <c r="D80" s="175">
        <f>'入力シート'!E80</f>
        <v>2360</v>
      </c>
      <c r="E80" s="264">
        <f>'入力シート'!F80</f>
        <v>0.088560885608856</v>
      </c>
      <c r="F80" s="127">
        <f>'入力シート'!H80</f>
        <v>1369</v>
      </c>
      <c r="G80" s="270">
        <f>'入力シート'!I80</f>
        <v>-0.06297056810403834</v>
      </c>
      <c r="H80" s="176" t="s">
        <v>8</v>
      </c>
      <c r="I80" s="177"/>
    </row>
    <row r="81" spans="2:9" ht="18" customHeight="1">
      <c r="B81" s="110" t="s">
        <v>29</v>
      </c>
      <c r="C81" s="197" t="s">
        <v>49</v>
      </c>
      <c r="D81" s="175">
        <f>'入力シート'!E81</f>
        <v>2299</v>
      </c>
      <c r="E81" s="270">
        <f>'入力シート'!F81</f>
        <v>0.16464032421479224</v>
      </c>
      <c r="F81" s="127">
        <f>'入力シート'!H81</f>
        <v>711</v>
      </c>
      <c r="G81" s="270">
        <f>'入力シート'!I81</f>
        <v>5.348214285714286</v>
      </c>
      <c r="H81" s="176" t="s">
        <v>8</v>
      </c>
      <c r="I81" s="177"/>
    </row>
    <row r="82" spans="2:9" ht="17.25" customHeight="1">
      <c r="B82" s="104"/>
      <c r="C82" s="142" t="s">
        <v>49</v>
      </c>
      <c r="D82" s="102">
        <f>'入力シート'!E82</f>
        <v>18413</v>
      </c>
      <c r="E82" s="266">
        <f>'入力シート'!F82</f>
        <v>-0.020428791828483228</v>
      </c>
      <c r="F82" s="117">
        <f>'入力シート'!H82</f>
        <v>81564</v>
      </c>
      <c r="G82" s="266">
        <f>'入力シート'!I82</f>
        <v>-0.03562434231528666</v>
      </c>
      <c r="H82" s="165" t="s">
        <v>8</v>
      </c>
      <c r="I82" s="166"/>
    </row>
    <row r="83" spans="2:9" ht="17.25" customHeight="1">
      <c r="B83" s="104" t="s">
        <v>30</v>
      </c>
      <c r="C83" s="143" t="s">
        <v>50</v>
      </c>
      <c r="D83" s="103">
        <f>'入力シート'!E83</f>
        <v>0</v>
      </c>
      <c r="E83" s="269" t="str">
        <f>'入力シート'!F83</f>
        <v>　　　　　 －</v>
      </c>
      <c r="F83" s="118">
        <f>'入力シート'!H83</f>
        <v>0</v>
      </c>
      <c r="G83" s="269" t="str">
        <f>'入力シート'!I83</f>
        <v>　　　　　 －</v>
      </c>
      <c r="H83" s="158" t="s">
        <v>8</v>
      </c>
      <c r="I83" s="159"/>
    </row>
    <row r="84" spans="2:9" ht="18" customHeight="1">
      <c r="B84" s="104"/>
      <c r="C84" s="168" t="s">
        <v>1</v>
      </c>
      <c r="D84" s="141">
        <f>'入力シート'!E84</f>
        <v>18413</v>
      </c>
      <c r="E84" s="267">
        <f>'入力シート'!F84</f>
        <v>-0.020428791828483228</v>
      </c>
      <c r="F84" s="119">
        <f>'入力シート'!H84</f>
        <v>81564</v>
      </c>
      <c r="G84" s="267">
        <f>'入力シート'!I84</f>
        <v>-0.03562434231528666</v>
      </c>
      <c r="H84" s="169" t="s">
        <v>8</v>
      </c>
      <c r="I84" s="170"/>
    </row>
    <row r="85" spans="2:9" ht="18" customHeight="1">
      <c r="B85" s="110" t="s">
        <v>31</v>
      </c>
      <c r="C85" s="174" t="s">
        <v>49</v>
      </c>
      <c r="D85" s="175">
        <f>'入力シート'!E85</f>
        <v>3098</v>
      </c>
      <c r="E85" s="270">
        <f>'入力シート'!F85</f>
        <v>0.11478949262324578</v>
      </c>
      <c r="F85" s="126">
        <f>'入力シート'!H85</f>
        <v>1913</v>
      </c>
      <c r="G85" s="270">
        <f>'入力シート'!I85</f>
        <v>-0.2596749226006192</v>
      </c>
      <c r="H85" s="176" t="s">
        <v>8</v>
      </c>
      <c r="I85" s="177"/>
    </row>
    <row r="86" spans="2:9" ht="18" customHeight="1">
      <c r="B86" s="110" t="s">
        <v>32</v>
      </c>
      <c r="C86" s="174" t="s">
        <v>49</v>
      </c>
      <c r="D86" s="175">
        <f>'入力シート'!E86</f>
        <v>2197</v>
      </c>
      <c r="E86" s="270">
        <f>'入力シート'!F86</f>
        <v>0.2597477064220184</v>
      </c>
      <c r="F86" s="126">
        <f>'入力シート'!H86</f>
        <v>387</v>
      </c>
      <c r="G86" s="270">
        <f>'入力シート'!I86</f>
        <v>2.336206896551724</v>
      </c>
      <c r="H86" s="176" t="s">
        <v>8</v>
      </c>
      <c r="I86" s="177"/>
    </row>
    <row r="87" spans="2:9" ht="18" customHeight="1">
      <c r="B87" s="110" t="s">
        <v>33</v>
      </c>
      <c r="C87" s="174" t="s">
        <v>49</v>
      </c>
      <c r="D87" s="175">
        <f>'入力シート'!E87</f>
        <v>0</v>
      </c>
      <c r="E87" s="270" t="str">
        <f>'入力シート'!F87</f>
        <v>　　　　　 －</v>
      </c>
      <c r="F87" s="126">
        <f>'入力シート'!H87</f>
        <v>0</v>
      </c>
      <c r="G87" s="270" t="str">
        <f>'入力シート'!I87</f>
        <v>　　　　　 －</v>
      </c>
      <c r="H87" s="176" t="s">
        <v>8</v>
      </c>
      <c r="I87" s="177"/>
    </row>
    <row r="88" spans="2:9" ht="17.25" customHeight="1">
      <c r="B88" s="104"/>
      <c r="C88" s="142" t="s">
        <v>49</v>
      </c>
      <c r="D88" s="102">
        <f>'入力シート'!E88</f>
        <v>11769</v>
      </c>
      <c r="E88" s="266">
        <f>'入力シート'!F88</f>
        <v>0.009607960881873545</v>
      </c>
      <c r="F88" s="117">
        <f>'入力シート'!H88</f>
        <v>0</v>
      </c>
      <c r="G88" s="266" t="str">
        <f>'入力シート'!I88</f>
        <v>　　　　　 －</v>
      </c>
      <c r="H88" s="165" t="s">
        <v>8</v>
      </c>
      <c r="I88" s="166"/>
    </row>
    <row r="89" spans="2:9" ht="17.25" customHeight="1">
      <c r="B89" s="104" t="s">
        <v>34</v>
      </c>
      <c r="C89" s="143" t="s">
        <v>50</v>
      </c>
      <c r="D89" s="103">
        <f>'入力シート'!E89</f>
        <v>308</v>
      </c>
      <c r="E89" s="269" t="str">
        <f>'入力シート'!F89</f>
        <v>　　　　　 －</v>
      </c>
      <c r="F89" s="118">
        <f>'入力シート'!H89</f>
        <v>0</v>
      </c>
      <c r="G89" s="264" t="str">
        <f>'入力シート'!I89</f>
        <v>　　　　　 －</v>
      </c>
      <c r="H89" s="158" t="s">
        <v>8</v>
      </c>
      <c r="I89" s="159"/>
    </row>
    <row r="90" spans="2:9" ht="18" customHeight="1">
      <c r="B90" s="109"/>
      <c r="C90" s="174" t="s">
        <v>1</v>
      </c>
      <c r="D90" s="198">
        <f>'入力シート'!E90</f>
        <v>12077</v>
      </c>
      <c r="E90" s="270">
        <f>'入力シート'!F90</f>
        <v>0.036029853307025794</v>
      </c>
      <c r="F90" s="126">
        <f>'入力シート'!H90</f>
        <v>0</v>
      </c>
      <c r="G90" s="266" t="str">
        <f>'入力シート'!I90</f>
        <v>　　　　　 －</v>
      </c>
      <c r="H90" s="176" t="s">
        <v>8</v>
      </c>
      <c r="I90" s="177"/>
    </row>
    <row r="91" spans="2:9" ht="18" customHeight="1">
      <c r="B91" s="104"/>
      <c r="C91" s="142" t="s">
        <v>49</v>
      </c>
      <c r="D91" s="141">
        <f>'入力シート'!E91</f>
        <v>31436</v>
      </c>
      <c r="E91" s="268">
        <f>'入力シート'!F91</f>
        <v>0.11459367465607717</v>
      </c>
      <c r="F91" s="125">
        <f>'入力シート'!H91</f>
        <v>36497</v>
      </c>
      <c r="G91" s="268">
        <f>'入力シート'!I91</f>
        <v>0.28302749068410327</v>
      </c>
      <c r="H91" s="172" t="s">
        <v>8</v>
      </c>
      <c r="I91" s="173"/>
    </row>
    <row r="92" spans="2:9" ht="18" customHeight="1">
      <c r="B92" s="104" t="s">
        <v>68</v>
      </c>
      <c r="C92" s="143" t="s">
        <v>50</v>
      </c>
      <c r="D92" s="103">
        <f>'入力シート'!E92</f>
        <v>24981</v>
      </c>
      <c r="E92" s="269">
        <f>'入力シート'!F92</f>
        <v>-0.1645709317102535</v>
      </c>
      <c r="F92" s="118">
        <f>'入力シート'!H92</f>
        <v>49115</v>
      </c>
      <c r="G92" s="266">
        <f>'入力シート'!I92</f>
        <v>3.7926424668227945</v>
      </c>
      <c r="H92" s="158" t="s">
        <v>8</v>
      </c>
      <c r="I92" s="159"/>
    </row>
    <row r="93" spans="2:9" ht="18" customHeight="1">
      <c r="B93" s="109"/>
      <c r="C93" s="174" t="s">
        <v>1</v>
      </c>
      <c r="D93" s="198">
        <f>'入力シート'!E93</f>
        <v>56417</v>
      </c>
      <c r="E93" s="270">
        <f>'入力シート'!F93</f>
        <v>-0.029067566172168102</v>
      </c>
      <c r="F93" s="126">
        <f>'入力シート'!H93</f>
        <v>85612</v>
      </c>
      <c r="G93" s="270">
        <f>'入力シート'!I93</f>
        <v>1.2125394117951105</v>
      </c>
      <c r="H93" s="176" t="s">
        <v>8</v>
      </c>
      <c r="I93" s="177"/>
    </row>
    <row r="94" spans="2:9" ht="18" customHeight="1">
      <c r="B94" s="108" t="s">
        <v>39</v>
      </c>
      <c r="C94" s="233" t="s">
        <v>49</v>
      </c>
      <c r="D94" s="175">
        <f>'入力シート'!E94</f>
        <v>9297</v>
      </c>
      <c r="E94" s="270">
        <f>'入力シート'!F94</f>
        <v>0.15161649944258637</v>
      </c>
      <c r="F94" s="126">
        <f>'入力シート'!H94</f>
        <v>4528</v>
      </c>
      <c r="G94" s="270">
        <f>'入力シート'!I94</f>
        <v>0.056216468392815466</v>
      </c>
      <c r="H94" s="176" t="s">
        <v>8</v>
      </c>
      <c r="I94" s="177"/>
    </row>
    <row r="95" spans="2:9" ht="18" customHeight="1">
      <c r="B95" s="108"/>
      <c r="C95" s="171" t="s">
        <v>49</v>
      </c>
      <c r="D95" s="102">
        <f>'入力シート'!E95</f>
        <v>51835</v>
      </c>
      <c r="E95" s="266">
        <f>'入力シート'!F95</f>
        <v>0.2844752818733738</v>
      </c>
      <c r="F95" s="117">
        <f>'入力シート'!H95</f>
        <v>0</v>
      </c>
      <c r="G95" s="266" t="str">
        <f>'入力シート'!I95</f>
        <v>　　　　　 －</v>
      </c>
      <c r="H95" s="165" t="s">
        <v>8</v>
      </c>
      <c r="I95" s="166"/>
    </row>
    <row r="96" spans="2:9" ht="18" customHeight="1">
      <c r="B96" s="104" t="s">
        <v>71</v>
      </c>
      <c r="C96" s="143" t="s">
        <v>50</v>
      </c>
      <c r="D96" s="103">
        <f>'入力シート'!E96</f>
        <v>12458</v>
      </c>
      <c r="E96" s="269">
        <f>'入力シート'!F96</f>
        <v>-0.38624495024140304</v>
      </c>
      <c r="F96" s="118">
        <f>'入力シート'!H96</f>
        <v>29922</v>
      </c>
      <c r="G96" s="269">
        <f>'入力シート'!I96</f>
        <v>0.19501577539039094</v>
      </c>
      <c r="H96" s="158" t="s">
        <v>8</v>
      </c>
      <c r="I96" s="159"/>
    </row>
    <row r="97" spans="2:9" ht="18" customHeight="1" thickBot="1">
      <c r="B97" s="107"/>
      <c r="C97" s="234" t="s">
        <v>1</v>
      </c>
      <c r="D97" s="235">
        <f>'入力シート'!E97</f>
        <v>64293</v>
      </c>
      <c r="E97" s="273">
        <f>'入力シート'!F97</f>
        <v>0.060013519529124704</v>
      </c>
      <c r="F97" s="133">
        <f>'入力シート'!H97</f>
        <v>29922</v>
      </c>
      <c r="G97" s="273">
        <f>'入力シート'!I97</f>
        <v>0.19501577539039094</v>
      </c>
      <c r="H97" s="206" t="s">
        <v>8</v>
      </c>
      <c r="I97" s="207"/>
    </row>
    <row r="98" spans="2:9" ht="19.5" customHeight="1" thickTop="1">
      <c r="B98" s="106" t="s">
        <v>41</v>
      </c>
      <c r="C98" s="199" t="s">
        <v>49</v>
      </c>
      <c r="D98" s="200">
        <f>'入力シート'!E98</f>
        <v>9672047</v>
      </c>
      <c r="E98" s="274">
        <f>'入力シート'!F98</f>
        <v>0.03628023915757428</v>
      </c>
      <c r="F98" s="132">
        <f>'入力シート'!H98</f>
        <v>87917710</v>
      </c>
      <c r="G98" s="274">
        <f>'入力シート'!I98</f>
        <v>-0.05135896368064696</v>
      </c>
      <c r="H98" s="201" t="s">
        <v>8</v>
      </c>
      <c r="I98" s="202"/>
    </row>
    <row r="99" spans="2:9" ht="18" customHeight="1">
      <c r="B99" s="104"/>
      <c r="C99" s="203" t="s">
        <v>50</v>
      </c>
      <c r="D99" s="157">
        <f>'入力シート'!E99</f>
        <v>4555710</v>
      </c>
      <c r="E99" s="264">
        <f>'入力シート'!F99</f>
        <v>0.05844690212646131</v>
      </c>
      <c r="F99" s="118">
        <f>'入力シート'!H99</f>
        <v>239762596</v>
      </c>
      <c r="G99" s="264">
        <f>'入力シート'!I99</f>
        <v>0.11298486808637764</v>
      </c>
      <c r="H99" s="158" t="s">
        <v>8</v>
      </c>
      <c r="I99" s="159"/>
    </row>
    <row r="100" spans="2:9" ht="18.75" customHeight="1" thickBot="1">
      <c r="B100" s="107" t="s">
        <v>42</v>
      </c>
      <c r="C100" s="204" t="s">
        <v>1</v>
      </c>
      <c r="D100" s="205">
        <f>'入力シート'!E100</f>
        <v>14227757</v>
      </c>
      <c r="E100" s="273">
        <f>'入力シート'!F100</f>
        <v>0.043276245467118946</v>
      </c>
      <c r="F100" s="133">
        <f>'入力シート'!H100</f>
        <v>327680306</v>
      </c>
      <c r="G100" s="273">
        <f>'入力シート'!I100</f>
        <v>0.06354977588601307</v>
      </c>
      <c r="H100" s="206" t="s">
        <v>8</v>
      </c>
      <c r="I100" s="207"/>
    </row>
    <row r="101" spans="2:9" ht="24.75" customHeight="1" thickTop="1">
      <c r="B101" s="208"/>
      <c r="C101" s="209"/>
      <c r="D101" s="210" t="s">
        <v>60</v>
      </c>
      <c r="E101" s="211" t="s">
        <v>61</v>
      </c>
      <c r="F101" s="134"/>
      <c r="G101" s="212"/>
      <c r="H101" s="134"/>
      <c r="I101" s="212"/>
    </row>
    <row r="102" spans="2:9" ht="19.5" customHeight="1">
      <c r="B102" s="208"/>
      <c r="C102" s="209"/>
      <c r="D102" s="134"/>
      <c r="E102" s="211" t="s">
        <v>87</v>
      </c>
      <c r="F102" s="134"/>
      <c r="G102" s="212"/>
      <c r="H102" s="134"/>
      <c r="I102" s="212"/>
    </row>
    <row r="103" spans="2:9" ht="15.75" customHeight="1">
      <c r="B103" s="208"/>
      <c r="C103" s="209"/>
      <c r="D103" s="134"/>
      <c r="E103" s="211"/>
      <c r="F103" s="134"/>
      <c r="G103" s="212"/>
      <c r="H103" s="134"/>
      <c r="I103" s="212"/>
    </row>
    <row r="104" spans="2:9" ht="27.75" customHeight="1">
      <c r="B104" s="208"/>
      <c r="C104" s="209"/>
      <c r="D104" s="134"/>
      <c r="E104" s="212"/>
      <c r="F104" s="134"/>
      <c r="G104" s="212"/>
      <c r="H104" s="134"/>
      <c r="I104" s="212"/>
    </row>
    <row r="105" spans="2:9" ht="27.75" customHeight="1" thickBot="1">
      <c r="B105" s="208"/>
      <c r="C105" s="209"/>
      <c r="D105" s="134"/>
      <c r="E105" s="212"/>
      <c r="F105" s="134"/>
      <c r="G105" s="212"/>
      <c r="H105" s="134"/>
      <c r="I105" s="212"/>
    </row>
    <row r="106" spans="2:9" ht="27.75" customHeight="1">
      <c r="B106" s="213" t="s">
        <v>3</v>
      </c>
      <c r="C106" s="275" t="s">
        <v>84</v>
      </c>
      <c r="D106" s="135">
        <f>'入力シート'!E103</f>
        <v>6463830</v>
      </c>
      <c r="E106" s="282">
        <f>'入力シート'!F103</f>
        <v>0.028454769711719674</v>
      </c>
      <c r="F106" s="135">
        <f>'入力シート'!H103</f>
        <v>67421294</v>
      </c>
      <c r="G106" s="282">
        <f>'入力シート'!I103</f>
        <v>-0.035296164617497294</v>
      </c>
      <c r="H106" s="181"/>
      <c r="I106" s="212"/>
    </row>
    <row r="107" spans="2:9" ht="27.75" customHeight="1">
      <c r="B107" s="214"/>
      <c r="C107" s="276" t="s">
        <v>85</v>
      </c>
      <c r="D107" s="136">
        <f>'入力シート'!E104</f>
        <v>4127928</v>
      </c>
      <c r="E107" s="283">
        <f>'入力シート'!F104</f>
        <v>0.04806428442848398</v>
      </c>
      <c r="F107" s="136">
        <f>'入力シート'!H104</f>
        <v>238773076</v>
      </c>
      <c r="G107" s="283">
        <f>'入力シート'!I104</f>
        <v>0.11274828345164889</v>
      </c>
      <c r="H107" s="181"/>
      <c r="I107" s="212"/>
    </row>
    <row r="108" spans="2:9" ht="27.75" customHeight="1" thickBot="1">
      <c r="B108" s="215"/>
      <c r="C108" s="277" t="s">
        <v>1</v>
      </c>
      <c r="D108" s="137">
        <f>'入力シート'!E105</f>
        <v>10591758</v>
      </c>
      <c r="E108" s="284">
        <f>'入力シート'!F105</f>
        <v>0.03600928556274585</v>
      </c>
      <c r="F108" s="137">
        <f>'入力シート'!H105</f>
        <v>306194370</v>
      </c>
      <c r="G108" s="284">
        <f>'入力シート'!I105</f>
        <v>0.07637669335148001</v>
      </c>
      <c r="H108" s="181"/>
      <c r="I108" s="212"/>
    </row>
    <row r="109" spans="2:9" ht="27.75" customHeight="1">
      <c r="B109" s="213" t="s">
        <v>16</v>
      </c>
      <c r="C109" s="275" t="s">
        <v>84</v>
      </c>
      <c r="D109" s="135">
        <f>'入力シート'!E106</f>
        <v>2701779</v>
      </c>
      <c r="E109" s="282">
        <f>'入力シート'!F106</f>
        <v>0.04481146029952421</v>
      </c>
      <c r="F109" s="135">
        <f>'入力シート'!H106</f>
        <v>19898113</v>
      </c>
      <c r="G109" s="282">
        <f>'入力シート'!I106</f>
        <v>-0.10385774036341788</v>
      </c>
      <c r="H109" s="181"/>
      <c r="I109" s="212"/>
    </row>
    <row r="110" spans="2:9" ht="27.75" customHeight="1">
      <c r="B110" s="214"/>
      <c r="C110" s="276" t="s">
        <v>85</v>
      </c>
      <c r="D110" s="136">
        <f>'入力シート'!E107</f>
        <v>383573</v>
      </c>
      <c r="E110" s="283">
        <f>'入力シート'!F107</f>
        <v>0.22856978133377748</v>
      </c>
      <c r="F110" s="136">
        <f>'入力シート'!H107</f>
        <v>910465</v>
      </c>
      <c r="G110" s="283">
        <f>'入力シート'!I107</f>
        <v>0.12679220063983965</v>
      </c>
      <c r="H110" s="181"/>
      <c r="I110" s="212"/>
    </row>
    <row r="111" spans="2:9" ht="27.75" customHeight="1" thickBot="1">
      <c r="B111" s="215"/>
      <c r="C111" s="277" t="s">
        <v>1</v>
      </c>
      <c r="D111" s="137">
        <f>'入力シート'!E108</f>
        <v>3085352</v>
      </c>
      <c r="E111" s="284">
        <f>'入力シート'!F108</f>
        <v>0.06460757900315794</v>
      </c>
      <c r="F111" s="137">
        <f>'入力シート'!H108</f>
        <v>20808578</v>
      </c>
      <c r="G111" s="284">
        <f>'入力シート'!I108</f>
        <v>-0.09575905481460811</v>
      </c>
      <c r="H111" s="181"/>
      <c r="I111" s="212"/>
    </row>
    <row r="112" spans="2:9" ht="27.75" customHeight="1">
      <c r="B112" s="213" t="s">
        <v>35</v>
      </c>
      <c r="C112" s="275" t="s">
        <v>84</v>
      </c>
      <c r="D112" s="135">
        <f>'入力シート'!E109</f>
        <v>400063</v>
      </c>
      <c r="E112" s="282">
        <f>'入力シート'!F109</f>
        <v>0.049499729796376624</v>
      </c>
      <c r="F112" s="135">
        <f>'入力シート'!H109</f>
        <v>560431</v>
      </c>
      <c r="G112" s="282">
        <f>'入力シート'!I109</f>
        <v>-0.0036711372169757617</v>
      </c>
      <c r="H112" s="181"/>
      <c r="I112" s="212"/>
    </row>
    <row r="113" spans="2:9" ht="27.75" customHeight="1">
      <c r="B113" s="214"/>
      <c r="C113" s="276" t="s">
        <v>85</v>
      </c>
      <c r="D113" s="136">
        <f>'入力シート'!E110</f>
        <v>31751</v>
      </c>
      <c r="E113" s="283">
        <f>'入力シート'!F110</f>
        <v>-0.03831475648170579</v>
      </c>
      <c r="F113" s="136">
        <f>'入力シート'!H110</f>
        <v>49133</v>
      </c>
      <c r="G113" s="283">
        <f>'入力シート'!I110</f>
        <v>3.723418573351279</v>
      </c>
      <c r="H113" s="181"/>
      <c r="I113" s="212"/>
    </row>
    <row r="114" spans="2:9" ht="27.75" customHeight="1" thickBot="1">
      <c r="B114" s="215"/>
      <c r="C114" s="216" t="s">
        <v>1</v>
      </c>
      <c r="D114" s="137">
        <f>'入力シート'!E111</f>
        <v>431814</v>
      </c>
      <c r="E114" s="284">
        <f>'入力シート'!F111</f>
        <v>0.04250018106757447</v>
      </c>
      <c r="F114" s="137">
        <f>'入力シート'!H111</f>
        <v>609564</v>
      </c>
      <c r="G114" s="284">
        <f>'入力シート'!I111</f>
        <v>0.06400092163002835</v>
      </c>
      <c r="H114" s="181"/>
      <c r="I114" s="212"/>
    </row>
    <row r="115" spans="2:9" ht="27.75" customHeight="1">
      <c r="B115" s="213" t="s">
        <v>38</v>
      </c>
      <c r="C115" s="275" t="s">
        <v>84</v>
      </c>
      <c r="D115" s="135">
        <f>'入力シート'!E112</f>
        <v>97078</v>
      </c>
      <c r="E115" s="287">
        <f>'入力シート'!F112</f>
        <v>0.32497133810121737</v>
      </c>
      <c r="F115" s="135">
        <f>'入力シート'!H112</f>
        <v>33344</v>
      </c>
      <c r="G115" s="287">
        <f>'入力シート'!I112</f>
        <v>0.8039385414412465</v>
      </c>
      <c r="H115" s="181"/>
      <c r="I115" s="212"/>
    </row>
    <row r="116" spans="2:9" ht="27.75" customHeight="1">
      <c r="B116" s="214"/>
      <c r="C116" s="276" t="s">
        <v>85</v>
      </c>
      <c r="D116" s="136">
        <f>'入力シート'!E113</f>
        <v>12458</v>
      </c>
      <c r="E116" s="283">
        <f>'入力シート'!F113</f>
        <v>-0.38624495024140304</v>
      </c>
      <c r="F116" s="136">
        <f>'入力シート'!H113</f>
        <v>29922</v>
      </c>
      <c r="G116" s="283">
        <f>'入力シート'!I113</f>
        <v>0.19501577539039094</v>
      </c>
      <c r="H116" s="181"/>
      <c r="I116" s="212"/>
    </row>
    <row r="117" spans="2:9" ht="27.75" customHeight="1" thickBot="1">
      <c r="B117" s="215"/>
      <c r="C117" s="216" t="s">
        <v>1</v>
      </c>
      <c r="D117" s="137">
        <f>'入力シート'!E114</f>
        <v>109536</v>
      </c>
      <c r="E117" s="284">
        <f>'入力シート'!F114</f>
        <v>0.17068165786717393</v>
      </c>
      <c r="F117" s="137">
        <f>'入力シート'!H114</f>
        <v>63266</v>
      </c>
      <c r="G117" s="284">
        <f>'入力シート'!I114</f>
        <v>0.45362222273280794</v>
      </c>
      <c r="H117" s="181"/>
      <c r="I117" s="212"/>
    </row>
    <row r="118" spans="2:9" ht="27.75" customHeight="1" thickBot="1">
      <c r="B118" s="217" t="s">
        <v>40</v>
      </c>
      <c r="C118" s="218" t="s">
        <v>49</v>
      </c>
      <c r="D118" s="138">
        <f>'入力シート'!E115</f>
        <v>9297</v>
      </c>
      <c r="E118" s="285">
        <f>'入力シート'!F115</f>
        <v>0.15161649944258637</v>
      </c>
      <c r="F118" s="138">
        <f>'入力シート'!H115</f>
        <v>4528</v>
      </c>
      <c r="G118" s="285">
        <f>'入力シート'!I115</f>
        <v>0.056216468392815466</v>
      </c>
      <c r="H118" s="181"/>
      <c r="I118" s="212"/>
    </row>
    <row r="119" s="139" customFormat="1" ht="13.5"/>
    <row r="120" s="139" customFormat="1" ht="13.5"/>
    <row r="121" s="139" customFormat="1" ht="13.5"/>
    <row r="122" s="139" customFormat="1" ht="13.5"/>
    <row r="123" s="139" customFormat="1" ht="13.5"/>
    <row r="124" s="139" customFormat="1" ht="13.5"/>
  </sheetData>
  <sheetProtection/>
  <mergeCells count="14">
    <mergeCell ref="B1:I1"/>
    <mergeCell ref="D2:E2"/>
    <mergeCell ref="F2:G2"/>
    <mergeCell ref="H2:I2"/>
    <mergeCell ref="H10:I10"/>
    <mergeCell ref="H11:I11"/>
    <mergeCell ref="H75:I75"/>
    <mergeCell ref="H76:I76"/>
    <mergeCell ref="H41:I41"/>
    <mergeCell ref="H42:I42"/>
    <mergeCell ref="H71:I71"/>
    <mergeCell ref="H72:I72"/>
    <mergeCell ref="H73:I73"/>
    <mergeCell ref="H74:I74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tabSelected="1" view="pageBreakPreview" zoomScale="60" zoomScaleNormal="50" workbookViewId="0" topLeftCell="A1">
      <selection activeCell="A1" sqref="A1:G1"/>
    </sheetView>
  </sheetViews>
  <sheetFormatPr defaultColWidth="9.00390625" defaultRowHeight="13.5"/>
  <cols>
    <col min="1" max="1" width="20.50390625" style="0" customWidth="1"/>
    <col min="2" max="2" width="7.375" style="0" customWidth="1"/>
    <col min="3" max="6" width="25.125" style="0" customWidth="1"/>
    <col min="7" max="7" width="49.75390625" style="0" customWidth="1"/>
    <col min="8" max="9" width="13.50390625" style="58" customWidth="1"/>
  </cols>
  <sheetData>
    <row r="1" spans="1:7" ht="63.75" customHeight="1" thickBot="1">
      <c r="A1" s="357" t="str">
        <f>'地区別 '!B1</f>
        <v>管内空港の利用概況集計表（平成29年7月確定値）</v>
      </c>
      <c r="B1" s="357"/>
      <c r="C1" s="357"/>
      <c r="D1" s="357"/>
      <c r="E1" s="357"/>
      <c r="F1" s="357"/>
      <c r="G1" s="357"/>
    </row>
    <row r="2" spans="1:7" ht="27" thickBot="1" thickTop="1">
      <c r="A2" s="40" t="s">
        <v>67</v>
      </c>
      <c r="B2" s="41"/>
      <c r="C2" s="66" t="s">
        <v>53</v>
      </c>
      <c r="D2" s="42"/>
      <c r="E2" s="66" t="s">
        <v>54</v>
      </c>
      <c r="F2" s="42"/>
      <c r="G2" s="43" t="s">
        <v>55</v>
      </c>
    </row>
    <row r="3" spans="1:7" ht="30" customHeight="1" thickBot="1">
      <c r="A3" s="44"/>
      <c r="B3" s="65"/>
      <c r="C3" s="12" t="s">
        <v>0</v>
      </c>
      <c r="D3" s="76" t="s">
        <v>64</v>
      </c>
      <c r="E3" s="72" t="s">
        <v>58</v>
      </c>
      <c r="F3" s="76" t="s">
        <v>64</v>
      </c>
      <c r="G3" s="71" t="s">
        <v>7</v>
      </c>
    </row>
    <row r="4" spans="1:7" ht="30" customHeight="1">
      <c r="A4" s="45"/>
      <c r="B4" s="13" t="s">
        <v>49</v>
      </c>
      <c r="C4" s="16">
        <f>'地区別 '!D4</f>
        <v>2359378</v>
      </c>
      <c r="D4" s="77">
        <f>'地区別 '!E4</f>
        <v>0.040093844724187866</v>
      </c>
      <c r="E4" s="16">
        <f>'地区別 '!F4</f>
        <v>19508415</v>
      </c>
      <c r="F4" s="91">
        <f>'地区別 '!G4</f>
        <v>-0.10702924865580044</v>
      </c>
      <c r="G4" s="46"/>
    </row>
    <row r="5" spans="1:7" ht="30" customHeight="1">
      <c r="A5" s="47" t="s">
        <v>43</v>
      </c>
      <c r="B5" s="14" t="s">
        <v>50</v>
      </c>
      <c r="C5" s="22">
        <f>'地区別 '!D5</f>
        <v>355688</v>
      </c>
      <c r="D5" s="78">
        <f>'地区別 '!E5</f>
        <v>0.25072700740193743</v>
      </c>
      <c r="E5" s="22">
        <f>'地区別 '!F5</f>
        <v>887045</v>
      </c>
      <c r="F5" s="92">
        <f>'地区別 '!G5</f>
        <v>0.1770173478513557</v>
      </c>
      <c r="G5" s="48"/>
    </row>
    <row r="6" spans="1:7" ht="30" customHeight="1" thickBot="1">
      <c r="A6" s="49"/>
      <c r="B6" s="15" t="s">
        <v>1</v>
      </c>
      <c r="C6" s="24">
        <f>'地区別 '!D6</f>
        <v>2715066</v>
      </c>
      <c r="D6" s="79">
        <f>'地区別 '!E6</f>
        <v>0.06355851368666654</v>
      </c>
      <c r="E6" s="24">
        <f>'地区別 '!F6</f>
        <v>20395460</v>
      </c>
      <c r="F6" s="93">
        <f>'地区別 '!G6</f>
        <v>-0.09755731819818358</v>
      </c>
      <c r="G6" s="50"/>
    </row>
    <row r="7" spans="1:7" ht="30" customHeight="1">
      <c r="A7" s="51"/>
      <c r="B7" s="3" t="s">
        <v>49</v>
      </c>
      <c r="C7" s="38">
        <f>'地区別 '!D7</f>
        <v>1777851</v>
      </c>
      <c r="D7" s="80">
        <f>'地区別 '!E7</f>
        <v>0.02188088974314617</v>
      </c>
      <c r="E7" s="16">
        <f>'地区別 '!F7</f>
        <v>17546501</v>
      </c>
      <c r="F7" s="94">
        <f>'地区別 '!G7</f>
        <v>-0.11157780158290176</v>
      </c>
      <c r="G7" s="46" t="s">
        <v>7</v>
      </c>
    </row>
    <row r="8" spans="1:7" ht="30" customHeight="1">
      <c r="A8" s="51" t="s">
        <v>4</v>
      </c>
      <c r="B8" s="4" t="s">
        <v>50</v>
      </c>
      <c r="C8" s="39">
        <f>'地区別 '!D8</f>
        <v>321904</v>
      </c>
      <c r="D8" s="78">
        <f>'地区別 '!E8</f>
        <v>0.27609541063280707</v>
      </c>
      <c r="E8" s="39">
        <f>'地区別 '!F8</f>
        <v>887045</v>
      </c>
      <c r="F8" s="92">
        <f>'地区別 '!G8</f>
        <v>0.1770173478513557</v>
      </c>
      <c r="G8" s="56" t="s">
        <v>7</v>
      </c>
    </row>
    <row r="9" spans="1:7" ht="30" customHeight="1">
      <c r="A9" s="52"/>
      <c r="B9" s="7" t="s">
        <v>1</v>
      </c>
      <c r="C9" s="22">
        <f>'地区別 '!D9</f>
        <v>2099755</v>
      </c>
      <c r="D9" s="81">
        <f>'地区別 '!E9</f>
        <v>0.05407270938334574</v>
      </c>
      <c r="E9" s="22">
        <f>'地区別 '!F9</f>
        <v>18433546</v>
      </c>
      <c r="F9" s="95">
        <f>'地区別 '!G9</f>
        <v>-0.1009702045291948</v>
      </c>
      <c r="G9" s="73" t="s">
        <v>7</v>
      </c>
    </row>
    <row r="10" spans="1:7" ht="30" customHeight="1">
      <c r="A10" s="53"/>
      <c r="B10" s="6" t="s">
        <v>49</v>
      </c>
      <c r="C10" s="18">
        <f>'地区別 '!D10</f>
        <v>112006</v>
      </c>
      <c r="D10" s="82">
        <f>'地区別 '!E10</f>
        <v>0.06601313410107545</v>
      </c>
      <c r="E10" s="18">
        <f>'地区別 '!F10</f>
        <v>553340</v>
      </c>
      <c r="F10" s="96">
        <f>'地区別 '!G10</f>
        <v>-0.09883588370562901</v>
      </c>
      <c r="G10" s="75" t="s">
        <v>7</v>
      </c>
    </row>
    <row r="11" spans="1:7" ht="30" customHeight="1">
      <c r="A11" s="51" t="s">
        <v>5</v>
      </c>
      <c r="B11" s="19" t="s">
        <v>50</v>
      </c>
      <c r="C11" s="22">
        <f>'地区別 '!D11</f>
        <v>15383</v>
      </c>
      <c r="D11" s="78">
        <f>'地区別 '!E11</f>
        <v>-0.08679133273968531</v>
      </c>
      <c r="E11" s="22">
        <f>'地区別 '!F11</f>
        <v>0</v>
      </c>
      <c r="F11" s="84" t="str">
        <f>'地区別 '!G11</f>
        <v>　　　　　 －</v>
      </c>
      <c r="G11" s="56" t="s">
        <v>7</v>
      </c>
    </row>
    <row r="12" spans="1:7" ht="30" customHeight="1">
      <c r="A12" s="51"/>
      <c r="B12" s="19" t="s">
        <v>1</v>
      </c>
      <c r="C12" s="17">
        <f>'地区別 '!D12</f>
        <v>127389</v>
      </c>
      <c r="D12" s="83">
        <f>'地区別 '!E12</f>
        <v>0.0449001353401961</v>
      </c>
      <c r="E12" s="17">
        <f>'地区別 '!F12</f>
        <v>553340</v>
      </c>
      <c r="F12" s="97">
        <f>'地区別 '!G12</f>
        <v>-0.09883588370562901</v>
      </c>
      <c r="G12" s="56" t="s">
        <v>7</v>
      </c>
    </row>
    <row r="13" spans="1:7" ht="30" customHeight="1">
      <c r="A13" s="54"/>
      <c r="B13" s="6" t="s">
        <v>49</v>
      </c>
      <c r="C13" s="22">
        <f>'地区別 '!D13</f>
        <v>35513</v>
      </c>
      <c r="D13" s="81">
        <f>'地区別 '!E13</f>
        <v>0.13304406087483645</v>
      </c>
      <c r="E13" s="22">
        <f>'地区別 '!F13</f>
        <v>20190</v>
      </c>
      <c r="F13" s="95">
        <f>'地区別 '!G13</f>
        <v>0.4183350895679663</v>
      </c>
      <c r="G13" s="75" t="s">
        <v>7</v>
      </c>
    </row>
    <row r="14" spans="1:7" ht="30" customHeight="1">
      <c r="A14" s="51" t="s">
        <v>6</v>
      </c>
      <c r="B14" s="20" t="s">
        <v>50</v>
      </c>
      <c r="C14" s="39">
        <f>'地区別 '!D14</f>
        <v>0</v>
      </c>
      <c r="D14" s="84" t="str">
        <f>'地区別 '!E14</f>
        <v>　　　　　 －</v>
      </c>
      <c r="E14" s="39">
        <f>'地区別 '!F14</f>
        <v>0</v>
      </c>
      <c r="F14" s="84" t="str">
        <f>'地区別 '!G14</f>
        <v>　　　　　 －</v>
      </c>
      <c r="G14" s="56"/>
    </row>
    <row r="15" spans="1:7" ht="30" customHeight="1">
      <c r="A15" s="52"/>
      <c r="B15" s="21" t="s">
        <v>1</v>
      </c>
      <c r="C15" s="22">
        <f>'地区別 '!D15</f>
        <v>35513</v>
      </c>
      <c r="D15" s="81">
        <f>'地区別 '!E15</f>
        <v>0.13304406087483645</v>
      </c>
      <c r="E15" s="22">
        <f>'地区別 '!F15</f>
        <v>20190</v>
      </c>
      <c r="F15" s="95">
        <f>'地区別 '!G15</f>
        <v>0.4183350895679663</v>
      </c>
      <c r="G15" s="73"/>
    </row>
    <row r="16" spans="1:7" ht="30" customHeight="1">
      <c r="A16" s="51"/>
      <c r="B16" s="6" t="s">
        <v>49</v>
      </c>
      <c r="C16" s="18">
        <f>'地区別 '!D16</f>
        <v>73420</v>
      </c>
      <c r="D16" s="82">
        <f>'地区別 '!E16</f>
        <v>0.1327799549480051</v>
      </c>
      <c r="E16" s="18">
        <f>'地区別 '!F16</f>
        <v>200156</v>
      </c>
      <c r="F16" s="96">
        <f>'地区別 '!G16</f>
        <v>-0.12926057885143283</v>
      </c>
      <c r="G16" s="75" t="s">
        <v>7</v>
      </c>
    </row>
    <row r="17" spans="1:7" ht="30" customHeight="1">
      <c r="A17" s="51" t="s">
        <v>9</v>
      </c>
      <c r="B17" s="8" t="s">
        <v>50</v>
      </c>
      <c r="C17" s="22">
        <f>'地区別 '!D17</f>
        <v>136</v>
      </c>
      <c r="D17" s="78" t="str">
        <f>'地区別 '!E17</f>
        <v>　　　　　 －</v>
      </c>
      <c r="E17" s="22">
        <f>'地区別 '!F17</f>
        <v>0</v>
      </c>
      <c r="F17" s="84" t="str">
        <f>'地区別 '!G17</f>
        <v>　　　　　 －</v>
      </c>
      <c r="G17" s="48" t="s">
        <v>7</v>
      </c>
    </row>
    <row r="18" spans="1:7" ht="30" customHeight="1">
      <c r="A18" s="52"/>
      <c r="B18" s="5" t="s">
        <v>1</v>
      </c>
      <c r="C18" s="17">
        <f>'地区別 '!D18</f>
        <v>73556</v>
      </c>
      <c r="D18" s="83">
        <f>'地区別 '!E18</f>
        <v>0.1348782670410713</v>
      </c>
      <c r="E18" s="17">
        <f>'地区別 '!F18</f>
        <v>200156</v>
      </c>
      <c r="F18" s="97">
        <f>'地区別 '!G18</f>
        <v>-0.12926057885143283</v>
      </c>
      <c r="G18" s="74" t="s">
        <v>7</v>
      </c>
    </row>
    <row r="19" spans="1:7" ht="30" customHeight="1">
      <c r="A19" s="54"/>
      <c r="B19" s="6" t="s">
        <v>49</v>
      </c>
      <c r="C19" s="18">
        <f>'地区別 '!D19</f>
        <v>60335</v>
      </c>
      <c r="D19" s="82">
        <f>'地区別 '!E19</f>
        <v>0.16268090108492483</v>
      </c>
      <c r="E19" s="18">
        <f>'地区別 '!F19</f>
        <v>275409</v>
      </c>
      <c r="F19" s="96">
        <f>'地区別 '!G19</f>
        <v>0.0697239938164671</v>
      </c>
      <c r="G19" s="75" t="s">
        <v>7</v>
      </c>
    </row>
    <row r="20" spans="1:7" ht="30" customHeight="1">
      <c r="A20" s="51" t="s">
        <v>10</v>
      </c>
      <c r="B20" s="19" t="s">
        <v>50</v>
      </c>
      <c r="C20" s="22">
        <f>'地区別 '!D20</f>
        <v>0</v>
      </c>
      <c r="D20" s="84" t="str">
        <f>'地区別 '!E20</f>
        <v>　　　　　 －</v>
      </c>
      <c r="E20" s="22">
        <f>'地区別 '!F20</f>
        <v>0</v>
      </c>
      <c r="F20" s="84" t="str">
        <f>'地区別 '!G20</f>
        <v>　　　　　 －</v>
      </c>
      <c r="G20" s="56" t="s">
        <v>7</v>
      </c>
    </row>
    <row r="21" spans="1:7" ht="30" customHeight="1">
      <c r="A21" s="52"/>
      <c r="B21" s="7" t="s">
        <v>1</v>
      </c>
      <c r="C21" s="17">
        <f>'地区別 '!D21</f>
        <v>60335</v>
      </c>
      <c r="D21" s="83">
        <f>'地区別 '!E21</f>
        <v>0.16268090108492483</v>
      </c>
      <c r="E21" s="17">
        <f>'地区別 '!F21</f>
        <v>275409</v>
      </c>
      <c r="F21" s="97">
        <f>'地区別 '!G21</f>
        <v>0.0697239938164671</v>
      </c>
      <c r="G21" s="74" t="s">
        <v>7</v>
      </c>
    </row>
    <row r="22" spans="1:7" ht="30" customHeight="1">
      <c r="A22" s="99"/>
      <c r="B22" s="6" t="s">
        <v>49</v>
      </c>
      <c r="C22" s="18">
        <f>'地区別 '!D22</f>
        <v>151364</v>
      </c>
      <c r="D22" s="82">
        <f>'地区別 '!E22</f>
        <v>0.06797431736400195</v>
      </c>
      <c r="E22" s="18">
        <f>'地区別 '!F22</f>
        <v>693390</v>
      </c>
      <c r="F22" s="96">
        <f>'地区別 '!G22</f>
        <v>-0.07769230871549448</v>
      </c>
      <c r="G22" s="75" t="s">
        <v>7</v>
      </c>
    </row>
    <row r="23" spans="1:7" ht="30" customHeight="1">
      <c r="A23" s="100" t="s">
        <v>11</v>
      </c>
      <c r="B23" s="19" t="s">
        <v>50</v>
      </c>
      <c r="C23" s="39">
        <f>'地区別 '!D23</f>
        <v>18265</v>
      </c>
      <c r="D23" s="78">
        <f>'地区別 '!E23</f>
        <v>0.19511875940587586</v>
      </c>
      <c r="E23" s="39">
        <f>'地区別 '!F23</f>
        <v>0</v>
      </c>
      <c r="F23" s="84" t="str">
        <f>'地区別 '!G23</f>
        <v>　　　　　 －</v>
      </c>
      <c r="G23" s="56"/>
    </row>
    <row r="24" spans="1:7" ht="30" customHeight="1">
      <c r="A24" s="101"/>
      <c r="B24" s="7" t="s">
        <v>1</v>
      </c>
      <c r="C24" s="22">
        <f>'地区別 '!D24</f>
        <v>169629</v>
      </c>
      <c r="D24" s="83">
        <f>'地区別 '!E24</f>
        <v>0.08035003471050173</v>
      </c>
      <c r="E24" s="22">
        <f>'地区別 '!F24</f>
        <v>693390</v>
      </c>
      <c r="F24" s="97">
        <f>'地区別 '!G24</f>
        <v>-0.07769230871549448</v>
      </c>
      <c r="G24" s="74"/>
    </row>
    <row r="25" spans="1:7" ht="30" customHeight="1">
      <c r="A25" s="54" t="s">
        <v>17</v>
      </c>
      <c r="B25" s="7" t="s">
        <v>49</v>
      </c>
      <c r="C25" s="17">
        <f>'地区別 '!D25</f>
        <v>8139</v>
      </c>
      <c r="D25" s="86">
        <f>'地区別 '!E25</f>
        <v>0.022230595327807023</v>
      </c>
      <c r="E25" s="17">
        <f>'地区別 '!F25</f>
        <v>657</v>
      </c>
      <c r="F25" s="98">
        <f>'地区別 '!G25</f>
        <v>-0.0194029850746269</v>
      </c>
      <c r="G25" s="224"/>
    </row>
    <row r="26" spans="1:7" ht="30" customHeight="1">
      <c r="A26" s="54" t="s">
        <v>18</v>
      </c>
      <c r="B26" s="7" t="s">
        <v>49</v>
      </c>
      <c r="C26" s="17" t="str">
        <f>'地区別 '!D26</f>
        <v>-</v>
      </c>
      <c r="D26" s="87" t="str">
        <f>'地区別 '!E26</f>
        <v>-</v>
      </c>
      <c r="E26" s="17" t="str">
        <f>'地区別 '!F26</f>
        <v>-</v>
      </c>
      <c r="F26" s="87" t="str">
        <f>'地区別 '!G26</f>
        <v>-</v>
      </c>
      <c r="G26" s="74"/>
    </row>
    <row r="27" spans="1:7" ht="30" customHeight="1">
      <c r="A27" s="54" t="s">
        <v>19</v>
      </c>
      <c r="B27" s="7" t="s">
        <v>49</v>
      </c>
      <c r="C27" s="17">
        <f>'地区別 '!D27</f>
        <v>948</v>
      </c>
      <c r="D27" s="86">
        <f>'地区別 '!E27</f>
        <v>0.3620689655172413</v>
      </c>
      <c r="E27" s="17">
        <f>'地区別 '!F27</f>
        <v>447</v>
      </c>
      <c r="F27" s="98">
        <f>'地区別 '!G27</f>
        <v>0.04439252336448596</v>
      </c>
      <c r="G27" s="74"/>
    </row>
    <row r="28" spans="1:7" ht="30" customHeight="1">
      <c r="A28" s="54"/>
      <c r="B28" s="6" t="s">
        <v>49</v>
      </c>
      <c r="C28" s="18">
        <f>'地区別 '!D28</f>
        <v>21896</v>
      </c>
      <c r="D28" s="81">
        <f>'地区別 '!E28</f>
        <v>-0.04455207924248372</v>
      </c>
      <c r="E28" s="18">
        <f>'地区別 '!F28</f>
        <v>35583</v>
      </c>
      <c r="F28" s="95">
        <f>'地区別 '!G28</f>
        <v>-0.45313292452395226</v>
      </c>
      <c r="G28" s="75"/>
    </row>
    <row r="29" spans="1:7" ht="30" customHeight="1">
      <c r="A29" s="51" t="s">
        <v>20</v>
      </c>
      <c r="B29" s="19" t="s">
        <v>50</v>
      </c>
      <c r="C29" s="22">
        <f>'地区別 '!D29</f>
        <v>0</v>
      </c>
      <c r="D29" s="84" t="str">
        <f>'地区別 '!E29</f>
        <v>　　　　　 －</v>
      </c>
      <c r="E29" s="22">
        <f>'地区別 '!F29</f>
        <v>0</v>
      </c>
      <c r="F29" s="84" t="str">
        <f>'地区別 '!G29</f>
        <v>　　　　　 －</v>
      </c>
      <c r="G29" s="56"/>
    </row>
    <row r="30" spans="1:7" ht="30" customHeight="1">
      <c r="A30" s="52"/>
      <c r="B30" s="7" t="s">
        <v>1</v>
      </c>
      <c r="C30" s="17">
        <f>'地区別 '!D30</f>
        <v>21896</v>
      </c>
      <c r="D30" s="86">
        <f>'地区別 '!E30</f>
        <v>-0.04455207924248372</v>
      </c>
      <c r="E30" s="17">
        <f>'地区別 '!F30</f>
        <v>35583</v>
      </c>
      <c r="F30" s="98">
        <f>'地区別 '!G30</f>
        <v>-0.45313292452395226</v>
      </c>
      <c r="G30" s="74"/>
    </row>
    <row r="31" spans="1:7" ht="30" customHeight="1">
      <c r="A31" s="55"/>
      <c r="B31" s="6" t="s">
        <v>49</v>
      </c>
      <c r="C31" s="18">
        <f>'地区別 '!D31</f>
        <v>5518</v>
      </c>
      <c r="D31" s="88">
        <f>'地区別 '!E31</f>
        <v>-0.009869011304503905</v>
      </c>
      <c r="E31" s="18">
        <f>'地区別 '!F31</f>
        <v>398</v>
      </c>
      <c r="F31" s="85">
        <f>'地区別 '!G31</f>
        <v>-0.20874751491053678</v>
      </c>
      <c r="G31" s="75"/>
    </row>
    <row r="32" spans="1:7" ht="30" customHeight="1">
      <c r="A32" s="51" t="s">
        <v>21</v>
      </c>
      <c r="B32" s="19" t="s">
        <v>50</v>
      </c>
      <c r="C32" s="22">
        <f>'地区別 '!D32</f>
        <v>0</v>
      </c>
      <c r="D32" s="84" t="str">
        <f>'地区別 '!E32</f>
        <v>　　　　　 －</v>
      </c>
      <c r="E32" s="22">
        <f>'地区別 '!F32</f>
        <v>0</v>
      </c>
      <c r="F32" s="84" t="str">
        <f>'地区別 '!G32</f>
        <v>　　　　　 －</v>
      </c>
      <c r="G32" s="48"/>
    </row>
    <row r="33" spans="1:7" ht="30" customHeight="1">
      <c r="A33" s="52"/>
      <c r="B33" s="7" t="s">
        <v>1</v>
      </c>
      <c r="C33" s="17">
        <f>'地区別 '!D33</f>
        <v>5518</v>
      </c>
      <c r="D33" s="86">
        <f>'地区別 '!E33</f>
        <v>-0.009869011304503905</v>
      </c>
      <c r="E33" s="17">
        <f>'地区別 '!F33</f>
        <v>398</v>
      </c>
      <c r="F33" s="98">
        <f>'地区別 '!G33</f>
        <v>-0.20874751491053678</v>
      </c>
      <c r="G33" s="73"/>
    </row>
    <row r="34" spans="1:7" ht="30" customHeight="1">
      <c r="A34" s="54"/>
      <c r="B34" s="6" t="s">
        <v>49</v>
      </c>
      <c r="C34" s="18">
        <f>'地区別 '!D34</f>
        <v>87491</v>
      </c>
      <c r="D34" s="88">
        <f>'地区別 '!E34</f>
        <v>0.12449071396439826</v>
      </c>
      <c r="E34" s="18">
        <f>'地区別 '!F34</f>
        <v>181641</v>
      </c>
      <c r="F34" s="85">
        <f>'地区別 '!G34</f>
        <v>0.12153843304086887</v>
      </c>
      <c r="G34" s="75"/>
    </row>
    <row r="35" spans="1:7" ht="30" customHeight="1">
      <c r="A35" s="51" t="s">
        <v>22</v>
      </c>
      <c r="B35" s="23" t="s">
        <v>50</v>
      </c>
      <c r="C35" s="22">
        <f>'地区別 '!D35</f>
        <v>0</v>
      </c>
      <c r="D35" s="105" t="str">
        <f>'地区別 '!E35</f>
        <v>　　　　　 －</v>
      </c>
      <c r="E35" s="22">
        <f>'地区別 '!F35</f>
        <v>0</v>
      </c>
      <c r="F35" s="84" t="str">
        <f>'地区別 '!G35</f>
        <v>　　　　　 －</v>
      </c>
      <c r="G35" s="56"/>
    </row>
    <row r="36" spans="1:7" ht="30" customHeight="1">
      <c r="A36" s="51"/>
      <c r="B36" s="23" t="s">
        <v>1</v>
      </c>
      <c r="C36" s="17">
        <f>'地区別 '!D36</f>
        <v>87491</v>
      </c>
      <c r="D36" s="81">
        <f>'地区別 '!E36</f>
        <v>0.12449071396439826</v>
      </c>
      <c r="E36" s="17">
        <f>'地区別 '!F36</f>
        <v>181641</v>
      </c>
      <c r="F36" s="95">
        <f>'地区別 '!G36</f>
        <v>0.12153843304086887</v>
      </c>
      <c r="G36" s="73"/>
    </row>
    <row r="37" spans="1:7" ht="30" customHeight="1" thickBot="1">
      <c r="A37" s="54" t="s">
        <v>36</v>
      </c>
      <c r="B37" s="9" t="s">
        <v>49</v>
      </c>
      <c r="C37" s="17">
        <f>'地区別 '!D37</f>
        <v>24897</v>
      </c>
      <c r="D37" s="86">
        <f>'地区別 '!E37</f>
        <v>0.32135654389130663</v>
      </c>
      <c r="E37" s="17">
        <f>'地区別 '!F37</f>
        <v>703</v>
      </c>
      <c r="F37" s="98">
        <f>'地区別 '!G37</f>
        <v>0.5691964285714286</v>
      </c>
      <c r="G37" s="74"/>
    </row>
    <row r="38" spans="1:7" ht="30" customHeight="1">
      <c r="A38" s="45"/>
      <c r="B38" s="13" t="s">
        <v>49</v>
      </c>
      <c r="C38" s="38">
        <f>'地区別 '!D38</f>
        <v>639102</v>
      </c>
      <c r="D38" s="77">
        <f>'地区別 '!E38</f>
        <v>0.08273007730373783</v>
      </c>
      <c r="E38" s="38">
        <f>'地区別 '!F38</f>
        <v>845497</v>
      </c>
      <c r="F38" s="91">
        <f>'地区別 '!G38</f>
        <v>0.039386176053342714</v>
      </c>
      <c r="G38" s="46"/>
    </row>
    <row r="39" spans="1:7" ht="30" customHeight="1">
      <c r="A39" s="47" t="s">
        <v>44</v>
      </c>
      <c r="B39" s="14" t="s">
        <v>50</v>
      </c>
      <c r="C39" s="39">
        <f>'地区別 '!D39</f>
        <v>25106</v>
      </c>
      <c r="D39" s="78">
        <f>'地区別 '!E39</f>
        <v>0.30244864079684586</v>
      </c>
      <c r="E39" s="39">
        <f>'地区別 '!F39</f>
        <v>13483</v>
      </c>
      <c r="F39" s="92">
        <f>'地区別 '!G39</f>
        <v>-0.6878935185185185</v>
      </c>
      <c r="G39" s="56"/>
    </row>
    <row r="40" spans="1:7" ht="30" customHeight="1" thickBot="1">
      <c r="A40" s="49"/>
      <c r="B40" s="15" t="s">
        <v>1</v>
      </c>
      <c r="C40" s="30">
        <f>'地区別 '!D40</f>
        <v>664208</v>
      </c>
      <c r="D40" s="79">
        <f>'地区別 '!E40</f>
        <v>0.08967836665053452</v>
      </c>
      <c r="E40" s="30">
        <f>'地区別 '!F40</f>
        <v>858980</v>
      </c>
      <c r="F40" s="93">
        <f>'地区別 '!G40</f>
        <v>0.0027105332583130526</v>
      </c>
      <c r="G40" s="50"/>
    </row>
    <row r="41" spans="1:7" ht="30" customHeight="1">
      <c r="A41" s="51"/>
      <c r="B41" s="3" t="s">
        <v>49</v>
      </c>
      <c r="C41" s="38">
        <f>'地区別 '!D41</f>
        <v>271091</v>
      </c>
      <c r="D41" s="82">
        <f>'地区別 '!E41</f>
        <v>0.0851843994059509</v>
      </c>
      <c r="E41" s="38">
        <f>'地区別 '!F41</f>
        <v>461772</v>
      </c>
      <c r="F41" s="96">
        <f>'地区別 '!G41</f>
        <v>0.024445760760327673</v>
      </c>
      <c r="G41" s="46"/>
    </row>
    <row r="42" spans="1:7" ht="30" customHeight="1">
      <c r="A42" s="51" t="s">
        <v>12</v>
      </c>
      <c r="B42" s="19" t="s">
        <v>50</v>
      </c>
      <c r="C42" s="39">
        <f>'地区別 '!D42</f>
        <v>18644</v>
      </c>
      <c r="D42" s="78">
        <f>'地区別 '!E42</f>
        <v>0.15357010271006066</v>
      </c>
      <c r="E42" s="39">
        <f>'地区別 '!F42</f>
        <v>13465</v>
      </c>
      <c r="F42" s="92">
        <f>'地区別 '!G42</f>
        <v>-0.6871950936207778</v>
      </c>
      <c r="G42" s="56"/>
    </row>
    <row r="43" spans="1:7" ht="30" customHeight="1">
      <c r="A43" s="52"/>
      <c r="B43" s="7" t="s">
        <v>1</v>
      </c>
      <c r="C43" s="17">
        <f>'地区別 '!D43</f>
        <v>289735</v>
      </c>
      <c r="D43" s="83">
        <f>'地区別 '!E43</f>
        <v>0.08933989540291676</v>
      </c>
      <c r="E43" s="17">
        <f>'地区別 '!F43</f>
        <v>475237</v>
      </c>
      <c r="F43" s="97">
        <f>'地区別 '!G43</f>
        <v>-0.037590193580788966</v>
      </c>
      <c r="G43" s="74"/>
    </row>
    <row r="44" spans="1:7" ht="30" customHeight="1">
      <c r="A44" s="54"/>
      <c r="B44" s="6" t="s">
        <v>49</v>
      </c>
      <c r="C44" s="22">
        <f>'地区別 '!D44</f>
        <v>114846</v>
      </c>
      <c r="D44" s="82">
        <f>'地区別 '!E44</f>
        <v>0.10187281728518238</v>
      </c>
      <c r="E44" s="22">
        <f>'地区別 '!F44</f>
        <v>131820</v>
      </c>
      <c r="F44" s="96">
        <f>'地区別 '!G44</f>
        <v>0.05242988191899589</v>
      </c>
      <c r="G44" s="75"/>
    </row>
    <row r="45" spans="1:7" ht="30" customHeight="1">
      <c r="A45" s="51" t="s">
        <v>13</v>
      </c>
      <c r="B45" s="19" t="s">
        <v>50</v>
      </c>
      <c r="C45" s="39">
        <f>'地区別 '!D45</f>
        <v>0</v>
      </c>
      <c r="D45" s="78" t="str">
        <f>'地区別 '!E45</f>
        <v>　　　　　 －</v>
      </c>
      <c r="E45" s="39">
        <f>'地区別 '!F45</f>
        <v>0</v>
      </c>
      <c r="F45" s="92" t="str">
        <f>'地区別 '!G45</f>
        <v>　　　　　 －</v>
      </c>
      <c r="G45" s="56"/>
    </row>
    <row r="46" spans="1:7" ht="30" customHeight="1">
      <c r="A46" s="52"/>
      <c r="B46" s="7" t="s">
        <v>1</v>
      </c>
      <c r="C46" s="17">
        <f>'地区別 '!D46</f>
        <v>114846</v>
      </c>
      <c r="D46" s="83">
        <f>'地区別 '!E46</f>
        <v>0.10187281728518238</v>
      </c>
      <c r="E46" s="17">
        <f>'地区別 '!F46</f>
        <v>131820</v>
      </c>
      <c r="F46" s="97">
        <f>'地区別 '!G46</f>
        <v>0.05242988191899589</v>
      </c>
      <c r="G46" s="74"/>
    </row>
    <row r="47" spans="1:7" ht="30" customHeight="1">
      <c r="A47" s="54"/>
      <c r="B47" s="6" t="s">
        <v>49</v>
      </c>
      <c r="C47" s="64">
        <f>'地区別 '!D47</f>
        <v>28320</v>
      </c>
      <c r="D47" s="88">
        <f>'地区別 '!E47</f>
        <v>0.21853620756421832</v>
      </c>
      <c r="E47" s="64">
        <f>'地区別 '!F47</f>
        <v>0</v>
      </c>
      <c r="F47" s="85">
        <f>'地区別 '!G47</f>
        <v>-1</v>
      </c>
      <c r="G47" s="223"/>
    </row>
    <row r="48" spans="1:7" ht="30" customHeight="1">
      <c r="A48" s="51" t="s">
        <v>14</v>
      </c>
      <c r="B48" s="19" t="s">
        <v>50</v>
      </c>
      <c r="C48" s="39">
        <f>'地区別 '!D48</f>
        <v>0</v>
      </c>
      <c r="D48" s="105" t="str">
        <f>'地区別 '!E48</f>
        <v>　　　　　 －</v>
      </c>
      <c r="E48" s="39">
        <f>'地区別 '!F48</f>
        <v>0</v>
      </c>
      <c r="F48" s="84" t="str">
        <f>'地区別 '!G48</f>
        <v>　　　　　 －</v>
      </c>
      <c r="G48" s="56"/>
    </row>
    <row r="49" spans="1:7" ht="30" customHeight="1" thickBot="1">
      <c r="A49" s="229"/>
      <c r="B49" s="230" t="s">
        <v>1</v>
      </c>
      <c r="C49" s="63">
        <f>'地区別 '!D49</f>
        <v>28320</v>
      </c>
      <c r="D49" s="231">
        <f>'地区別 '!E49</f>
        <v>0.21853620756421832</v>
      </c>
      <c r="E49" s="63">
        <f>'地区別 '!F49</f>
        <v>0</v>
      </c>
      <c r="F49" s="232">
        <f>'地区別 '!G49</f>
        <v>-1</v>
      </c>
      <c r="G49" s="90"/>
    </row>
    <row r="50" spans="1:7" ht="30" customHeight="1" thickTop="1">
      <c r="A50" s="51"/>
      <c r="B50" s="4" t="s">
        <v>49</v>
      </c>
      <c r="C50" s="30">
        <f>'地区別 '!D50</f>
        <v>96269</v>
      </c>
      <c r="D50" s="81">
        <f>'地区別 '!E50</f>
        <v>0.004990030378636767</v>
      </c>
      <c r="E50" s="30">
        <f>'地区別 '!F50</f>
        <v>142960</v>
      </c>
      <c r="F50" s="95">
        <f>'地区別 '!G50</f>
        <v>-0.0485761252237803</v>
      </c>
      <c r="G50" s="228"/>
    </row>
    <row r="51" spans="1:7" ht="30" customHeight="1">
      <c r="A51" s="51" t="s">
        <v>23</v>
      </c>
      <c r="B51" s="19" t="s">
        <v>50</v>
      </c>
      <c r="C51" s="22">
        <f>'地区別 '!D51</f>
        <v>5812</v>
      </c>
      <c r="D51" s="78">
        <f>'地区別 '!E51</f>
        <v>0.8664097623635196</v>
      </c>
      <c r="E51" s="22">
        <f>'地区別 '!F51</f>
        <v>18</v>
      </c>
      <c r="F51" s="92">
        <f>'地区別 '!G51</f>
        <v>-0.8831168831168831</v>
      </c>
      <c r="G51" s="56"/>
    </row>
    <row r="52" spans="1:7" ht="30" customHeight="1">
      <c r="A52" s="52"/>
      <c r="B52" s="7" t="s">
        <v>1</v>
      </c>
      <c r="C52" s="17">
        <f>'地区別 '!D52</f>
        <v>102081</v>
      </c>
      <c r="D52" s="83">
        <f>'地区別 '!E52</f>
        <v>0.0321116222637885</v>
      </c>
      <c r="E52" s="17">
        <f>'地区別 '!F52</f>
        <v>142978</v>
      </c>
      <c r="F52" s="97">
        <f>'地区別 '!G52</f>
        <v>-0.04943056783655664</v>
      </c>
      <c r="G52" s="74"/>
    </row>
    <row r="53" spans="1:7" ht="30" customHeight="1">
      <c r="A53" s="54"/>
      <c r="B53" s="6" t="s">
        <v>49</v>
      </c>
      <c r="C53" s="18">
        <f>'地区別 '!D53</f>
        <v>36354</v>
      </c>
      <c r="D53" s="88">
        <f>'地区別 '!E53</f>
        <v>-0.03939754260800632</v>
      </c>
      <c r="E53" s="18">
        <f>'地区別 '!F53</f>
        <v>18705</v>
      </c>
      <c r="F53" s="85">
        <f>'地区別 '!G53</f>
        <v>0.5004813091609177</v>
      </c>
      <c r="G53" s="75"/>
    </row>
    <row r="54" spans="1:7" ht="30" customHeight="1">
      <c r="A54" s="51" t="s">
        <v>24</v>
      </c>
      <c r="B54" s="19" t="s">
        <v>50</v>
      </c>
      <c r="C54" s="22">
        <f>'地区別 '!D54</f>
        <v>0</v>
      </c>
      <c r="D54" s="105" t="str">
        <f>'地区別 '!E54</f>
        <v>　　　　　 －</v>
      </c>
      <c r="E54" s="22">
        <f>'地区別 '!F54</f>
        <v>0</v>
      </c>
      <c r="F54" s="84" t="str">
        <f>'地区別 '!G54</f>
        <v>　　　　　 －</v>
      </c>
      <c r="G54" s="56"/>
    </row>
    <row r="55" spans="1:7" ht="30" customHeight="1">
      <c r="A55" s="52"/>
      <c r="B55" s="7" t="s">
        <v>1</v>
      </c>
      <c r="C55" s="17">
        <f>'地区別 '!D55</f>
        <v>36354</v>
      </c>
      <c r="D55" s="81">
        <f>'地区別 '!E55</f>
        <v>-0.03939754260800632</v>
      </c>
      <c r="E55" s="17">
        <f>'地区別 '!F55</f>
        <v>18705</v>
      </c>
      <c r="F55" s="95">
        <f>'地区別 '!G55</f>
        <v>0.5004813091609177</v>
      </c>
      <c r="G55" s="74"/>
    </row>
    <row r="56" spans="1:7" ht="30" customHeight="1">
      <c r="A56" s="51"/>
      <c r="B56" s="6" t="s">
        <v>49</v>
      </c>
      <c r="C56" s="18">
        <f>'地区別 '!D56</f>
        <v>12127</v>
      </c>
      <c r="D56" s="82">
        <f>'地区別 '!E56</f>
        <v>0.10155327459351438</v>
      </c>
      <c r="E56" s="18">
        <f>'地区別 '!F56</f>
        <v>6790</v>
      </c>
      <c r="F56" s="85">
        <f>'地区別 '!G56</f>
        <v>0.273921200750469</v>
      </c>
      <c r="G56" s="75"/>
    </row>
    <row r="57" spans="1:7" ht="30" customHeight="1">
      <c r="A57" s="51" t="s">
        <v>25</v>
      </c>
      <c r="B57" s="19" t="s">
        <v>50</v>
      </c>
      <c r="C57" s="22">
        <f>'地区別 '!D57</f>
        <v>0</v>
      </c>
      <c r="D57" s="84" t="str">
        <f>'地区別 '!E57</f>
        <v>　　　　　 －</v>
      </c>
      <c r="E57" s="22">
        <f>'地区別 '!F57</f>
        <v>0</v>
      </c>
      <c r="F57" s="84" t="str">
        <f>'地区別 '!G57</f>
        <v>　　　　　 －</v>
      </c>
      <c r="G57" s="56"/>
    </row>
    <row r="58" spans="1:7" ht="30" customHeight="1">
      <c r="A58" s="51"/>
      <c r="B58" s="5" t="s">
        <v>1</v>
      </c>
      <c r="C58" s="17">
        <f>'地区別 '!D58</f>
        <v>12127</v>
      </c>
      <c r="D58" s="81">
        <f>'地区別 '!E58</f>
        <v>0.10155327459351438</v>
      </c>
      <c r="E58" s="17">
        <f>'地区別 '!F58</f>
        <v>6790</v>
      </c>
      <c r="F58" s="95">
        <f>'地区別 '!G58</f>
        <v>0.273921200750469</v>
      </c>
      <c r="G58" s="73"/>
    </row>
    <row r="59" spans="1:7" ht="30" customHeight="1">
      <c r="A59" s="54"/>
      <c r="B59" s="6" t="s">
        <v>49</v>
      </c>
      <c r="C59" s="18">
        <f>'地区別 '!D59</f>
        <v>34686</v>
      </c>
      <c r="D59" s="82">
        <f>'地区別 '!E59</f>
        <v>0.07770700636942673</v>
      </c>
      <c r="E59" s="18">
        <f>'地区別 '!F59</f>
        <v>48965</v>
      </c>
      <c r="F59" s="96">
        <f>'地区別 '!G59</f>
        <v>0.27122384339789196</v>
      </c>
      <c r="G59" s="75"/>
    </row>
    <row r="60" spans="1:7" ht="30" customHeight="1">
      <c r="A60" s="51" t="s">
        <v>26</v>
      </c>
      <c r="B60" s="8" t="s">
        <v>50</v>
      </c>
      <c r="C60" s="22">
        <f>'地区別 '!D60</f>
        <v>650</v>
      </c>
      <c r="D60" s="84" t="str">
        <f>'地区別 '!E60</f>
        <v>　　　　　 －</v>
      </c>
      <c r="E60" s="22">
        <f>'地区別 '!F60</f>
        <v>0</v>
      </c>
      <c r="F60" s="84" t="str">
        <f>'地区別 '!G60</f>
        <v>　　　　　 －</v>
      </c>
      <c r="G60" s="56"/>
    </row>
    <row r="61" spans="1:7" ht="30" customHeight="1">
      <c r="A61" s="52"/>
      <c r="B61" s="7" t="s">
        <v>1</v>
      </c>
      <c r="C61" s="17">
        <f>'地区別 '!D61</f>
        <v>35336</v>
      </c>
      <c r="D61" s="98">
        <f>'地区別 '!E61</f>
        <v>0.09790274972813418</v>
      </c>
      <c r="E61" s="17">
        <f>'地区別 '!F61</f>
        <v>48965</v>
      </c>
      <c r="F61" s="97">
        <f>'地区別 '!G61</f>
        <v>0.27122384339789196</v>
      </c>
      <c r="G61" s="74"/>
    </row>
    <row r="62" spans="1:7" ht="30" customHeight="1">
      <c r="A62" s="54"/>
      <c r="B62" s="6" t="s">
        <v>49</v>
      </c>
      <c r="C62" s="18">
        <f>'地区別 '!D62</f>
        <v>25063</v>
      </c>
      <c r="D62" s="82">
        <f>'地区別 '!E62</f>
        <v>0.13468851865266207</v>
      </c>
      <c r="E62" s="18">
        <f>'地区別 '!F62</f>
        <v>1844</v>
      </c>
      <c r="F62" s="96">
        <f>'地区別 '!G62</f>
        <v>-0.8156368726254749</v>
      </c>
      <c r="G62" s="75"/>
    </row>
    <row r="63" spans="1:7" ht="30" customHeight="1">
      <c r="A63" s="51" t="s">
        <v>27</v>
      </c>
      <c r="B63" s="25" t="s">
        <v>50</v>
      </c>
      <c r="C63" s="22">
        <f>'地区別 '!D63</f>
        <v>0</v>
      </c>
      <c r="D63" s="78" t="str">
        <f>'地区別 '!E63</f>
        <v>　　　　　 －</v>
      </c>
      <c r="E63" s="22">
        <f>'地区別 '!F63</f>
        <v>0</v>
      </c>
      <c r="F63" s="92" t="str">
        <f>'地区別 '!G63</f>
        <v>　　　　　 －</v>
      </c>
      <c r="G63" s="221"/>
    </row>
    <row r="64" spans="1:7" ht="30" customHeight="1">
      <c r="A64" s="52"/>
      <c r="B64" s="7" t="s">
        <v>1</v>
      </c>
      <c r="C64" s="17">
        <f>'地区別 '!D64</f>
        <v>25063</v>
      </c>
      <c r="D64" s="83">
        <f>'地区別 '!E64</f>
        <v>0.13468851865266207</v>
      </c>
      <c r="E64" s="17">
        <f>'地区別 '!F64</f>
        <v>1844</v>
      </c>
      <c r="F64" s="97">
        <f>'地区別 '!G64</f>
        <v>-0.8156368726254749</v>
      </c>
      <c r="G64" s="74"/>
    </row>
    <row r="65" spans="1:7" ht="30" customHeight="1">
      <c r="A65" s="54"/>
      <c r="B65" s="26" t="s">
        <v>49</v>
      </c>
      <c r="C65" s="18">
        <f>'地区別 '!D65</f>
        <v>20346</v>
      </c>
      <c r="D65" s="88">
        <f>'地区別 '!E65</f>
        <v>0.44595266860919613</v>
      </c>
      <c r="E65" s="18">
        <f>'地区別 '!F65</f>
        <v>32641</v>
      </c>
      <c r="F65" s="85">
        <f>'地区別 '!G65</f>
        <v>0.8097693501885119</v>
      </c>
      <c r="G65" s="75"/>
    </row>
    <row r="66" spans="1:7" ht="30" customHeight="1">
      <c r="A66" s="51" t="s">
        <v>37</v>
      </c>
      <c r="B66" s="27" t="s">
        <v>50</v>
      </c>
      <c r="C66" s="22">
        <f>'地区別 '!D66</f>
        <v>0</v>
      </c>
      <c r="D66" s="84" t="str">
        <f>'地区別 '!E66</f>
        <v>　　　　　 －</v>
      </c>
      <c r="E66" s="22">
        <f>'地区別 '!F66</f>
        <v>0</v>
      </c>
      <c r="F66" s="84" t="str">
        <f>'地区別 '!G66</f>
        <v>　　　　　 －</v>
      </c>
      <c r="G66" s="56"/>
    </row>
    <row r="67" spans="1:7" ht="30" customHeight="1" thickBot="1">
      <c r="A67" s="51"/>
      <c r="B67" s="10" t="s">
        <v>1</v>
      </c>
      <c r="C67" s="24">
        <f>'地区別 '!D67</f>
        <v>20346</v>
      </c>
      <c r="D67" s="81">
        <f>'地区別 '!E67</f>
        <v>0.44595266860919613</v>
      </c>
      <c r="E67" s="24">
        <f>'地区別 '!F67</f>
        <v>32641</v>
      </c>
      <c r="F67" s="95">
        <f>'地区別 '!G67</f>
        <v>0.8097693501885119</v>
      </c>
      <c r="G67" s="73"/>
    </row>
    <row r="68" spans="1:9" s="28" customFormat="1" ht="30" customHeight="1">
      <c r="A68" s="358" t="s">
        <v>69</v>
      </c>
      <c r="B68" s="60" t="s">
        <v>49</v>
      </c>
      <c r="C68" s="16">
        <f>'地区別 '!D68</f>
        <v>6673567</v>
      </c>
      <c r="D68" s="77">
        <f>'地区別 '!E68</f>
        <v>0.03070953835765522</v>
      </c>
      <c r="E68" s="16">
        <f>'地区別 '!F68</f>
        <v>67563798</v>
      </c>
      <c r="F68" s="91">
        <f>'地区別 '!G68</f>
        <v>-0.03504314618578752</v>
      </c>
      <c r="G68" s="46"/>
      <c r="H68" s="59"/>
      <c r="I68" s="59"/>
    </row>
    <row r="69" spans="1:9" s="28" customFormat="1" ht="30" customHeight="1">
      <c r="A69" s="359"/>
      <c r="B69" s="61" t="s">
        <v>50</v>
      </c>
      <c r="C69" s="39">
        <f>'地区別 '!D69</f>
        <v>4174916</v>
      </c>
      <c r="D69" s="78">
        <f>'地区別 '!E69</f>
        <v>0.04360246320133676</v>
      </c>
      <c r="E69" s="39">
        <f>'地区別 '!F69</f>
        <v>238862068</v>
      </c>
      <c r="F69" s="92">
        <f>'地区別 '!G69</f>
        <v>0.11292122551684769</v>
      </c>
      <c r="G69" s="62"/>
      <c r="H69" s="59"/>
      <c r="I69" s="59"/>
    </row>
    <row r="70" spans="1:9" s="28" customFormat="1" ht="30" customHeight="1" thickBot="1">
      <c r="A70" s="360"/>
      <c r="B70" s="29" t="s">
        <v>1</v>
      </c>
      <c r="C70" s="24">
        <f>'地区別 '!D70</f>
        <v>10848483</v>
      </c>
      <c r="D70" s="79">
        <f>'地区別 '!E70</f>
        <v>0.03563334636727289</v>
      </c>
      <c r="E70" s="24">
        <f>'地区別 '!F70</f>
        <v>306425866</v>
      </c>
      <c r="F70" s="93">
        <f>'地区別 '!G70</f>
        <v>0.07652454081514315</v>
      </c>
      <c r="G70" s="50"/>
      <c r="H70" s="59"/>
      <c r="I70" s="59"/>
    </row>
    <row r="71" spans="1:7" ht="30" customHeight="1">
      <c r="A71" s="51" t="s">
        <v>62</v>
      </c>
      <c r="B71" s="3" t="s">
        <v>49</v>
      </c>
      <c r="C71" s="38">
        <f>'地区別 '!D71</f>
        <v>663901</v>
      </c>
      <c r="D71" s="82">
        <f>'地区別 '!E71</f>
        <v>0.04727478657016837</v>
      </c>
      <c r="E71" s="38">
        <f>'地区別 '!F71</f>
        <v>2655149</v>
      </c>
      <c r="F71" s="96">
        <f>'地区別 '!G71</f>
        <v>-0.36380286998657474</v>
      </c>
      <c r="G71" s="225"/>
    </row>
    <row r="72" spans="1:7" ht="30" customHeight="1">
      <c r="A72" s="51"/>
      <c r="B72" s="19" t="s">
        <v>50</v>
      </c>
      <c r="C72" s="39">
        <f>'地区別 '!D72</f>
        <v>2684119</v>
      </c>
      <c r="D72" s="78">
        <f>'地区別 '!E72</f>
        <v>0.023023877248675717</v>
      </c>
      <c r="E72" s="39">
        <f>'地区別 '!F72</f>
        <v>194530000</v>
      </c>
      <c r="F72" s="92">
        <f>'地区別 '!G72</f>
        <v>0.08293019656744582</v>
      </c>
      <c r="G72" s="226"/>
    </row>
    <row r="73" spans="1:7" ht="30" customHeight="1">
      <c r="A73" s="52"/>
      <c r="B73" s="19" t="s">
        <v>1</v>
      </c>
      <c r="C73" s="17">
        <f>'地区別 '!D73</f>
        <v>3348020</v>
      </c>
      <c r="D73" s="83">
        <f>'地区別 '!E73</f>
        <v>0.027743064540835194</v>
      </c>
      <c r="E73" s="17">
        <f>'地区別 '!F73</f>
        <v>197185149</v>
      </c>
      <c r="F73" s="97">
        <f>'地区別 '!G73</f>
        <v>0.0727867744415458</v>
      </c>
      <c r="G73" s="227"/>
    </row>
    <row r="74" spans="1:7" ht="30" customHeight="1">
      <c r="A74" s="57" t="s">
        <v>2</v>
      </c>
      <c r="B74" s="6" t="s">
        <v>49</v>
      </c>
      <c r="C74" s="22">
        <f>'地区別 '!D74</f>
        <v>5799929</v>
      </c>
      <c r="D74" s="82">
        <f>'地区別 '!E74</f>
        <v>0.026343553244877915</v>
      </c>
      <c r="E74" s="22">
        <f>'地区別 '!F74</f>
        <v>64766145</v>
      </c>
      <c r="F74" s="96">
        <f>'地区別 '!G74</f>
        <v>-0.01443303182857092</v>
      </c>
      <c r="G74" s="75" t="s">
        <v>7</v>
      </c>
    </row>
    <row r="75" spans="1:7" ht="30" customHeight="1">
      <c r="A75" s="57" t="s">
        <v>52</v>
      </c>
      <c r="B75" s="4" t="s">
        <v>50</v>
      </c>
      <c r="C75" s="39">
        <f>'地区別 '!D75</f>
        <v>1443809</v>
      </c>
      <c r="D75" s="78">
        <f>'地区別 '!E75</f>
        <v>0.09802876242480485</v>
      </c>
      <c r="E75" s="39">
        <f>'地区別 '!F75</f>
        <v>44243076</v>
      </c>
      <c r="F75" s="92">
        <f>'地区別 '!G75</f>
        <v>0.2660196508415198</v>
      </c>
      <c r="G75" s="222"/>
    </row>
    <row r="76" spans="1:7" ht="30" customHeight="1">
      <c r="A76" s="57"/>
      <c r="B76" s="7" t="s">
        <v>1</v>
      </c>
      <c r="C76" s="17">
        <f>'地区別 '!D76</f>
        <v>7243738</v>
      </c>
      <c r="D76" s="83">
        <f>'地区別 '!E76</f>
        <v>0.03987499228391744</v>
      </c>
      <c r="E76" s="17">
        <f>'地区別 '!F76</f>
        <v>109009221</v>
      </c>
      <c r="F76" s="97">
        <f>'地区別 '!G76</f>
        <v>0.0829318537536623</v>
      </c>
      <c r="G76" s="74" t="s">
        <v>7</v>
      </c>
    </row>
    <row r="77" spans="1:7" ht="30" customHeight="1">
      <c r="A77" s="54"/>
      <c r="B77" s="6" t="s">
        <v>49</v>
      </c>
      <c r="C77" s="18">
        <f>'地区別 '!D77</f>
        <v>77033</v>
      </c>
      <c r="D77" s="82">
        <f>'地区別 '!E77</f>
        <v>0.0411553224847272</v>
      </c>
      <c r="E77" s="18">
        <f>'地区別 '!F77</f>
        <v>15535</v>
      </c>
      <c r="F77" s="96">
        <f>'地区別 '!G77</f>
        <v>0.9990992150302407</v>
      </c>
      <c r="G77" s="75" t="s">
        <v>7</v>
      </c>
    </row>
    <row r="78" spans="1:7" ht="30" customHeight="1">
      <c r="A78" s="51" t="s">
        <v>15</v>
      </c>
      <c r="B78" s="8" t="s">
        <v>50</v>
      </c>
      <c r="C78" s="22">
        <f>'地区別 '!D78</f>
        <v>9241</v>
      </c>
      <c r="D78" s="78">
        <f>'地区別 '!E78</f>
        <v>-0.2077331961591221</v>
      </c>
      <c r="E78" s="22">
        <f>'地区別 '!F78</f>
        <v>9955</v>
      </c>
      <c r="F78" s="92">
        <f>'地区別 '!G78</f>
        <v>-0.12143676639308087</v>
      </c>
      <c r="G78" s="56" t="s">
        <v>7</v>
      </c>
    </row>
    <row r="79" spans="1:7" ht="30" customHeight="1">
      <c r="A79" s="57"/>
      <c r="B79" s="7" t="s">
        <v>1</v>
      </c>
      <c r="C79" s="17">
        <f>'地区別 '!D79</f>
        <v>86274</v>
      </c>
      <c r="D79" s="83">
        <f>'地区別 '!E79</f>
        <v>0.007261943679073513</v>
      </c>
      <c r="E79" s="17">
        <f>'地区別 '!F79</f>
        <v>25490</v>
      </c>
      <c r="F79" s="97">
        <f>'地区別 '!G79</f>
        <v>0.3344152444770181</v>
      </c>
      <c r="G79" s="73" t="s">
        <v>7</v>
      </c>
    </row>
    <row r="80" spans="1:7" ht="30" customHeight="1">
      <c r="A80" s="54" t="s">
        <v>28</v>
      </c>
      <c r="B80" s="7" t="s">
        <v>49</v>
      </c>
      <c r="C80" s="17">
        <f>'地区別 '!D80</f>
        <v>2360</v>
      </c>
      <c r="D80" s="86">
        <f>'地区別 '!E80</f>
        <v>0.088560885608856</v>
      </c>
      <c r="E80" s="17">
        <f>'地区別 '!F80</f>
        <v>1369</v>
      </c>
      <c r="F80" s="98">
        <f>'地区別 '!G80</f>
        <v>-0.06297056810403834</v>
      </c>
      <c r="G80" s="74" t="s">
        <v>7</v>
      </c>
    </row>
    <row r="81" spans="1:7" ht="30" customHeight="1">
      <c r="A81" s="54" t="s">
        <v>29</v>
      </c>
      <c r="B81" s="7" t="s">
        <v>49</v>
      </c>
      <c r="C81" s="17">
        <f>'地区別 '!D81</f>
        <v>2299</v>
      </c>
      <c r="D81" s="87">
        <f>'地区別 '!E81</f>
        <v>0.16464032421479224</v>
      </c>
      <c r="E81" s="17">
        <f>'地区別 '!F81</f>
        <v>711</v>
      </c>
      <c r="F81" s="87">
        <f>'地区別 '!G81</f>
        <v>5.348214285714286</v>
      </c>
      <c r="G81" s="56" t="s">
        <v>7</v>
      </c>
    </row>
    <row r="82" spans="1:7" ht="30" customHeight="1">
      <c r="A82" s="54"/>
      <c r="B82" s="6" t="s">
        <v>49</v>
      </c>
      <c r="C82" s="18">
        <f>'地区別 '!D82</f>
        <v>18413</v>
      </c>
      <c r="D82" s="88">
        <f>'地区別 '!E82</f>
        <v>-0.020428791828483228</v>
      </c>
      <c r="E82" s="18">
        <f>'地区別 '!F82</f>
        <v>81564</v>
      </c>
      <c r="F82" s="85">
        <f>'地区別 '!G82</f>
        <v>-0.03562434231528666</v>
      </c>
      <c r="G82" s="75" t="s">
        <v>7</v>
      </c>
    </row>
    <row r="83" spans="1:7" ht="30" customHeight="1">
      <c r="A83" s="51" t="s">
        <v>30</v>
      </c>
      <c r="B83" s="8" t="s">
        <v>50</v>
      </c>
      <c r="C83" s="22">
        <f>'地区別 '!D83</f>
        <v>0</v>
      </c>
      <c r="D83" s="84" t="str">
        <f>'地区別 '!E83</f>
        <v>　　　　　 －</v>
      </c>
      <c r="E83" s="22">
        <f>'地区別 '!F83</f>
        <v>0</v>
      </c>
      <c r="F83" s="84" t="str">
        <f>'地区別 '!G83</f>
        <v>　　　　　 －</v>
      </c>
      <c r="G83" s="56" t="s">
        <v>7</v>
      </c>
    </row>
    <row r="84" spans="1:7" ht="30" customHeight="1">
      <c r="A84" s="52"/>
      <c r="B84" s="7" t="s">
        <v>1</v>
      </c>
      <c r="C84" s="17">
        <f>'地区別 '!D84</f>
        <v>18413</v>
      </c>
      <c r="D84" s="81">
        <f>'地区別 '!E84</f>
        <v>-0.020428791828483228</v>
      </c>
      <c r="E84" s="17">
        <f>'地区別 '!F84</f>
        <v>81564</v>
      </c>
      <c r="F84" s="95">
        <f>'地区別 '!G84</f>
        <v>-0.03562434231528666</v>
      </c>
      <c r="G84" s="74" t="s">
        <v>66</v>
      </c>
    </row>
    <row r="85" spans="1:7" ht="30" customHeight="1">
      <c r="A85" s="54" t="s">
        <v>31</v>
      </c>
      <c r="B85" s="8" t="s">
        <v>49</v>
      </c>
      <c r="C85" s="17">
        <f>'地区別 '!D85</f>
        <v>3098</v>
      </c>
      <c r="D85" s="86">
        <f>'地区別 '!E85</f>
        <v>0.11478949262324578</v>
      </c>
      <c r="E85" s="17">
        <f>'地区別 '!F85</f>
        <v>1913</v>
      </c>
      <c r="F85" s="98">
        <f>'地区別 '!G85</f>
        <v>-0.2596749226006192</v>
      </c>
      <c r="G85" s="74" t="s">
        <v>7</v>
      </c>
    </row>
    <row r="86" spans="1:7" ht="30" customHeight="1">
      <c r="A86" s="54" t="s">
        <v>32</v>
      </c>
      <c r="B86" s="7" t="s">
        <v>49</v>
      </c>
      <c r="C86" s="17">
        <f>'地区別 '!D86</f>
        <v>2197</v>
      </c>
      <c r="D86" s="86">
        <f>'地区別 '!E86</f>
        <v>0.2597477064220184</v>
      </c>
      <c r="E86" s="17">
        <f>'地区別 '!F86</f>
        <v>387</v>
      </c>
      <c r="F86" s="98">
        <f>'地区別 '!G86</f>
        <v>2.336206896551724</v>
      </c>
      <c r="G86" s="74" t="s">
        <v>7</v>
      </c>
    </row>
    <row r="87" spans="1:7" ht="30" customHeight="1">
      <c r="A87" s="54" t="s">
        <v>33</v>
      </c>
      <c r="B87" s="8" t="s">
        <v>49</v>
      </c>
      <c r="C87" s="17">
        <f>'地区別 '!D87</f>
        <v>0</v>
      </c>
      <c r="D87" s="84" t="str">
        <f>'地区別 '!E87</f>
        <v>　　　　　 －</v>
      </c>
      <c r="E87" s="17">
        <f>'地区別 '!F87</f>
        <v>0</v>
      </c>
      <c r="F87" s="84" t="str">
        <f>'地区別 '!G87</f>
        <v>　　　　　 －</v>
      </c>
      <c r="G87" s="74" t="s">
        <v>7</v>
      </c>
    </row>
    <row r="88" spans="1:7" ht="30" customHeight="1">
      <c r="A88" s="54"/>
      <c r="B88" s="6" t="s">
        <v>49</v>
      </c>
      <c r="C88" s="18">
        <f>'地区別 '!D88</f>
        <v>11769</v>
      </c>
      <c r="D88" s="82">
        <f>'地区別 '!E88</f>
        <v>0.009607960881873545</v>
      </c>
      <c r="E88" s="18">
        <f>'地区別 '!F88</f>
        <v>0</v>
      </c>
      <c r="F88" s="246" t="str">
        <f>'地区別 '!G88</f>
        <v>　　　　　 －</v>
      </c>
      <c r="G88" s="223"/>
    </row>
    <row r="89" spans="1:7" ht="30" customHeight="1">
      <c r="A89" s="51" t="s">
        <v>34</v>
      </c>
      <c r="B89" s="8" t="s">
        <v>50</v>
      </c>
      <c r="C89" s="22">
        <f>'地区別 '!D89</f>
        <v>308</v>
      </c>
      <c r="D89" s="84" t="str">
        <f>'地区別 '!E89</f>
        <v>　　　　　 －</v>
      </c>
      <c r="E89" s="22">
        <f>'地区別 '!F89</f>
        <v>0</v>
      </c>
      <c r="F89" s="84" t="str">
        <f>'地区別 '!G89</f>
        <v>　　　　　 －</v>
      </c>
      <c r="G89" s="56" t="s">
        <v>7</v>
      </c>
    </row>
    <row r="90" spans="1:7" ht="30" customHeight="1">
      <c r="A90" s="51"/>
      <c r="B90" s="5" t="s">
        <v>1</v>
      </c>
      <c r="C90" s="64">
        <f>'地区別 '!D90</f>
        <v>12077</v>
      </c>
      <c r="D90" s="81">
        <f>'地区別 '!E90</f>
        <v>0.036029853307025794</v>
      </c>
      <c r="E90" s="64">
        <f>'地区別 '!F90</f>
        <v>0</v>
      </c>
      <c r="F90" s="252" t="str">
        <f>'地区別 '!G90</f>
        <v>　　　　　 －</v>
      </c>
      <c r="G90" s="73" t="s">
        <v>7</v>
      </c>
    </row>
    <row r="91" spans="1:7" ht="30" customHeight="1">
      <c r="A91" s="54"/>
      <c r="B91" s="6" t="s">
        <v>49</v>
      </c>
      <c r="C91" s="18">
        <f>'地区別 '!D91</f>
        <v>31436</v>
      </c>
      <c r="D91" s="246">
        <f>'地区別 '!E91</f>
        <v>0.11459367465607717</v>
      </c>
      <c r="E91" s="18">
        <f>'地区別 '!F91</f>
        <v>36497</v>
      </c>
      <c r="F91" s="246">
        <f>'地区別 '!G91</f>
        <v>0.28302749068410327</v>
      </c>
      <c r="G91" s="223"/>
    </row>
    <row r="92" spans="1:7" ht="30" customHeight="1">
      <c r="A92" s="51" t="s">
        <v>68</v>
      </c>
      <c r="B92" s="8" t="s">
        <v>50</v>
      </c>
      <c r="C92" s="22">
        <f>'地区別 '!D92</f>
        <v>24981</v>
      </c>
      <c r="D92" s="84">
        <f>'地区別 '!E92</f>
        <v>-0.1645709317102535</v>
      </c>
      <c r="E92" s="22">
        <f>'地区別 '!F92</f>
        <v>49115</v>
      </c>
      <c r="F92" s="84">
        <f>'地区別 '!G92</f>
        <v>3.7926424668227945</v>
      </c>
      <c r="G92" s="56" t="s">
        <v>7</v>
      </c>
    </row>
    <row r="93" spans="1:7" ht="30" customHeight="1">
      <c r="A93" s="52"/>
      <c r="B93" s="5" t="s">
        <v>1</v>
      </c>
      <c r="C93" s="64">
        <f>'地区別 '!D93</f>
        <v>56417</v>
      </c>
      <c r="D93" s="84">
        <f>'地区別 '!E93</f>
        <v>-0.029067566172168102</v>
      </c>
      <c r="E93" s="64">
        <f>'地区別 '!F93</f>
        <v>85612</v>
      </c>
      <c r="F93" s="84">
        <f>'地区別 '!G93</f>
        <v>1.2125394117951105</v>
      </c>
      <c r="G93" s="73" t="s">
        <v>7</v>
      </c>
    </row>
    <row r="94" spans="1:7" ht="30" customHeight="1">
      <c r="A94" s="54" t="s">
        <v>39</v>
      </c>
      <c r="B94" s="21" t="s">
        <v>49</v>
      </c>
      <c r="C94" s="64">
        <f>'地区別 '!D94</f>
        <v>9297</v>
      </c>
      <c r="D94" s="82">
        <f>'地区別 '!E94</f>
        <v>0.15161649944258637</v>
      </c>
      <c r="E94" s="64">
        <f>'地区別 '!F94</f>
        <v>4528</v>
      </c>
      <c r="F94" s="96">
        <f>'地区別 '!G94</f>
        <v>0.056216468392815466</v>
      </c>
      <c r="G94" s="73" t="s">
        <v>7</v>
      </c>
    </row>
    <row r="95" spans="1:7" ht="30" customHeight="1">
      <c r="A95" s="54"/>
      <c r="B95" s="237" t="s">
        <v>72</v>
      </c>
      <c r="C95" s="248">
        <f>'地区別 '!D95</f>
        <v>51835</v>
      </c>
      <c r="D95" s="249">
        <f>'地区別 '!E95</f>
        <v>0.2844752818733738</v>
      </c>
      <c r="E95" s="248">
        <f>'地区別 '!F95</f>
        <v>0</v>
      </c>
      <c r="F95" s="249" t="str">
        <f>'地区別 '!G95</f>
        <v>　　　　　 －</v>
      </c>
      <c r="G95" s="250"/>
    </row>
    <row r="96" spans="1:7" ht="30" customHeight="1">
      <c r="A96" s="51" t="s">
        <v>71</v>
      </c>
      <c r="B96" s="245" t="s">
        <v>73</v>
      </c>
      <c r="C96" s="238">
        <f>'地区別 '!D96</f>
        <v>12458</v>
      </c>
      <c r="D96" s="247">
        <f>'地区別 '!E96</f>
        <v>-0.38624495024140304</v>
      </c>
      <c r="E96" s="238">
        <f>'地区別 '!F96</f>
        <v>29922</v>
      </c>
      <c r="F96" s="247">
        <f>'地区別 '!G96</f>
        <v>0.19501577539039094</v>
      </c>
      <c r="G96" s="56"/>
    </row>
    <row r="97" spans="1:7" ht="30" customHeight="1" thickBot="1">
      <c r="A97" s="51"/>
      <c r="B97" s="236" t="s">
        <v>74</v>
      </c>
      <c r="C97" s="22">
        <f>'地区別 '!D97</f>
        <v>64293</v>
      </c>
      <c r="D97" s="247">
        <f>'地区別 '!E97</f>
        <v>0.060013519529124704</v>
      </c>
      <c r="E97" s="238">
        <f>'地区別 '!F97</f>
        <v>29922</v>
      </c>
      <c r="F97" s="247">
        <f>'地区別 '!G97</f>
        <v>0.19501577539039094</v>
      </c>
      <c r="G97" s="48"/>
    </row>
    <row r="98" spans="1:7" ht="30" customHeight="1" thickTop="1">
      <c r="A98" s="239" t="s">
        <v>41</v>
      </c>
      <c r="B98" s="240" t="s">
        <v>49</v>
      </c>
      <c r="C98" s="241">
        <f>'地区別 '!D98</f>
        <v>9672047</v>
      </c>
      <c r="D98" s="242">
        <f>'地区別 '!E98</f>
        <v>0.03628023915757428</v>
      </c>
      <c r="E98" s="241">
        <f>'地区別 '!F98</f>
        <v>87917710</v>
      </c>
      <c r="F98" s="243">
        <f>'地区別 '!G98</f>
        <v>-0.05135896368064696</v>
      </c>
      <c r="G98" s="244" t="s">
        <v>7</v>
      </c>
    </row>
    <row r="99" spans="1:7" ht="30" customHeight="1">
      <c r="A99" s="69"/>
      <c r="B99" s="67" t="s">
        <v>50</v>
      </c>
      <c r="C99" s="39">
        <f>'地区別 '!D99</f>
        <v>4555710</v>
      </c>
      <c r="D99" s="78">
        <f>'地区別 '!E99</f>
        <v>0.05844690212646131</v>
      </c>
      <c r="E99" s="39">
        <f>'地区別 '!F99</f>
        <v>239762596</v>
      </c>
      <c r="F99" s="92">
        <f>'地区別 '!G99</f>
        <v>0.11298486808637764</v>
      </c>
      <c r="G99" s="62" t="s">
        <v>7</v>
      </c>
    </row>
    <row r="100" spans="1:7" ht="30" customHeight="1" thickBot="1">
      <c r="A100" s="70" t="s">
        <v>42</v>
      </c>
      <c r="B100" s="68" t="s">
        <v>1</v>
      </c>
      <c r="C100" s="63">
        <f>'地区別 '!D100</f>
        <v>14227757</v>
      </c>
      <c r="D100" s="89">
        <f>'地区別 '!E100</f>
        <v>0.043276245467118946</v>
      </c>
      <c r="E100" s="63">
        <f>'地区別 '!F100</f>
        <v>327680306</v>
      </c>
      <c r="F100" s="144">
        <f>'地区別 '!G100</f>
        <v>0.06354977588601307</v>
      </c>
      <c r="G100" s="90" t="s">
        <v>7</v>
      </c>
    </row>
    <row r="101" spans="1:7" ht="30" customHeight="1" thickTop="1">
      <c r="A101" s="31"/>
      <c r="B101" s="31"/>
      <c r="C101" s="32" t="s">
        <v>56</v>
      </c>
      <c r="D101" s="33"/>
      <c r="E101" s="33"/>
      <c r="F101" s="34"/>
      <c r="G101" s="34"/>
    </row>
    <row r="102" spans="1:7" ht="30" customHeight="1">
      <c r="A102" s="35" t="s">
        <v>63</v>
      </c>
      <c r="B102" s="36"/>
      <c r="D102" s="35"/>
      <c r="E102" s="35"/>
      <c r="F102" s="37"/>
      <c r="G102" s="37"/>
    </row>
    <row r="103" spans="1:7" ht="30" customHeight="1">
      <c r="A103" s="35" t="s">
        <v>88</v>
      </c>
      <c r="B103" s="36"/>
      <c r="C103" s="288"/>
      <c r="D103" s="35"/>
      <c r="E103" s="37"/>
      <c r="F103" s="37"/>
      <c r="G103" s="37"/>
    </row>
    <row r="104" spans="1:7" ht="18">
      <c r="A104" s="2"/>
      <c r="B104" s="2"/>
      <c r="C104" s="1"/>
      <c r="D104" s="11"/>
      <c r="E104" s="1"/>
      <c r="F104" s="11"/>
      <c r="G104" s="1"/>
    </row>
  </sheetData>
  <sheetProtection/>
  <mergeCells count="2">
    <mergeCell ref="A1:G1"/>
    <mergeCell ref="A68:A70"/>
  </mergeCells>
  <printOptions horizontalCentered="1" verticalCentered="1"/>
  <pageMargins left="0.35433070866141736" right="0.35433070866141736" top="0.5118110236220472" bottom="0.5118110236220472" header="0.2755905511811024" footer="0.2755905511811024"/>
  <pageSetup fitToHeight="2" horizontalDpi="600" verticalDpi="600" orientation="portrait" paperSize="9" scale="50" r:id="rId1"/>
  <headerFooter alignWithMargins="0">
    <oddHeader>&amp;R&amp;22管理課</oddHeader>
  </headerFooter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東京航空局</dc:creator>
  <cp:keywords/>
  <dc:description/>
  <cp:lastModifiedBy>test</cp:lastModifiedBy>
  <cp:lastPrinted>2017-09-28T00:44:21Z</cp:lastPrinted>
  <dcterms:created xsi:type="dcterms:W3CDTF">2001-02-01T06:36:37Z</dcterms:created>
  <dcterms:modified xsi:type="dcterms:W3CDTF">2017-09-28T00:44:28Z</dcterms:modified>
  <cp:category/>
  <cp:version/>
  <cp:contentType/>
  <cp:contentStatus/>
</cp:coreProperties>
</file>