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550" activeTab="0"/>
  </bookViews>
  <sheets>
    <sheet name="E-1-1" sheetId="1" r:id="rId1"/>
    <sheet name="E-1-2" sheetId="2" r:id="rId2"/>
    <sheet name="E-1-3" sheetId="3" r:id="rId3"/>
    <sheet name="E-1-4" sheetId="4" r:id="rId4"/>
    <sheet name="E-1-5" sheetId="5" r:id="rId5"/>
    <sheet name="E-1-6" sheetId="6" r:id="rId6"/>
  </sheets>
  <definedNames/>
  <calcPr fullCalcOnLoad="1"/>
</workbook>
</file>

<file path=xl/sharedStrings.xml><?xml version="1.0" encoding="utf-8"?>
<sst xmlns="http://schemas.openxmlformats.org/spreadsheetml/2006/main" count="346" uniqueCount="202">
  <si>
    <t>小計</t>
  </si>
  <si>
    <t>単位：㎡</t>
  </si>
  <si>
    <t>備考</t>
  </si>
  <si>
    <t>合計</t>
  </si>
  <si>
    <t>単位：千円</t>
  </si>
  <si>
    <t>項目</t>
  </si>
  <si>
    <t>金額</t>
  </si>
  <si>
    <t>建設中事務費</t>
  </si>
  <si>
    <t>建設中金利</t>
  </si>
  <si>
    <t>建設中借地料</t>
  </si>
  <si>
    <t>不動産取得税</t>
  </si>
  <si>
    <t>事業所税</t>
  </si>
  <si>
    <t>登録免許税</t>
  </si>
  <si>
    <t>設計監理料</t>
  </si>
  <si>
    <t>延床面積</t>
  </si>
  <si>
    <t>建築面積</t>
  </si>
  <si>
    <t>土地面積</t>
  </si>
  <si>
    <t>国による指定</t>
  </si>
  <si>
    <t>(1) 工事費</t>
  </si>
  <si>
    <t>運営費</t>
  </si>
  <si>
    <t>維持管理費</t>
  </si>
  <si>
    <t>固定資産税</t>
  </si>
  <si>
    <t>都市計画税</t>
  </si>
  <si>
    <t>単位：千円／年</t>
  </si>
  <si>
    <t>保険料</t>
  </si>
  <si>
    <t>１　初期投資</t>
  </si>
  <si>
    <t>減価償却費</t>
  </si>
  <si>
    <t>期首現預金残高</t>
  </si>
  <si>
    <t>期末現預金残高</t>
  </si>
  <si>
    <t>資本金</t>
  </si>
  <si>
    <t>運営費</t>
  </si>
  <si>
    <t>保険料</t>
  </si>
  <si>
    <t>維持管理費</t>
  </si>
  <si>
    <t>固定資産税</t>
  </si>
  <si>
    <t>都市計画税</t>
  </si>
  <si>
    <t>資産の部</t>
  </si>
  <si>
    <t>現金・預金</t>
  </si>
  <si>
    <t>資産</t>
  </si>
  <si>
    <t>負債の部</t>
  </si>
  <si>
    <t>資本の部</t>
  </si>
  <si>
    <t>剰余金・欠損金</t>
  </si>
  <si>
    <t>負債・資本合計</t>
  </si>
  <si>
    <t>清算所得課税</t>
  </si>
  <si>
    <t>借入</t>
  </si>
  <si>
    <t>元本返済</t>
  </si>
  <si>
    <t>配当金支払</t>
  </si>
  <si>
    <t>期末現金の変化</t>
  </si>
  <si>
    <t>譲渡価格</t>
  </si>
  <si>
    <t>法人税等</t>
  </si>
  <si>
    <t>自己資本コスト</t>
  </si>
  <si>
    <t>税引後負債コスト</t>
  </si>
  <si>
    <t>加重平均資本コスト</t>
  </si>
  <si>
    <t>再投資率</t>
  </si>
  <si>
    <t>長期成長率</t>
  </si>
  <si>
    <t>借地料</t>
  </si>
  <si>
    <t>自己資本</t>
  </si>
  <si>
    <t>資本金</t>
  </si>
  <si>
    <t>自己資本合計</t>
  </si>
  <si>
    <t>他人資本</t>
  </si>
  <si>
    <t>借入金</t>
  </si>
  <si>
    <t>その他</t>
  </si>
  <si>
    <t>他人資本合計</t>
  </si>
  <si>
    <t>資金調達総額</t>
  </si>
  <si>
    <t>-</t>
  </si>
  <si>
    <t>単位：千円</t>
  </si>
  <si>
    <t>事業所税</t>
  </si>
  <si>
    <t>支払利息</t>
  </si>
  <si>
    <t>税引前当期損益</t>
  </si>
  <si>
    <t>税引後当期損益</t>
  </si>
  <si>
    <t>法定準備金繰入</t>
  </si>
  <si>
    <t>配当</t>
  </si>
  <si>
    <t>次期繰越損益</t>
  </si>
  <si>
    <t>当期未処分損益</t>
  </si>
  <si>
    <t>実効税率：</t>
  </si>
  <si>
    <t>税引後当期利益</t>
  </si>
  <si>
    <t>３　キャッシュフロー計算書</t>
  </si>
  <si>
    <t>１　貸借対照表</t>
  </si>
  <si>
    <t>２　損益計算書</t>
  </si>
  <si>
    <t>４　財務指標</t>
  </si>
  <si>
    <t>営業活動キャッシュフロー</t>
  </si>
  <si>
    <t>投資活動キャッシュフロー</t>
  </si>
  <si>
    <t>財務活動キャッシュフロー</t>
  </si>
  <si>
    <t>税引前当期損益</t>
  </si>
  <si>
    <t>ＮＯＰＬＡＴ（見なし税引後営業損益）</t>
  </si>
  <si>
    <t>単位：百万円</t>
  </si>
  <si>
    <t>単位：百万円</t>
  </si>
  <si>
    <t>単位：百万円</t>
  </si>
  <si>
    <t>譲渡価格</t>
  </si>
  <si>
    <t>ＰＩＲＲ</t>
  </si>
  <si>
    <t>フリーキャッシュフロー</t>
  </si>
  <si>
    <t>ＰＩＲＲ</t>
  </si>
  <si>
    <t>ネットキャッシュフロー</t>
  </si>
  <si>
    <t>ＬＬＣＲ・</t>
  </si>
  <si>
    <t>営業活動キャッシュフロー</t>
  </si>
  <si>
    <t>ＤＳＣＲ</t>
  </si>
  <si>
    <t>投資活動キャッシュフロー</t>
  </si>
  <si>
    <t>ＬＬＣＲ</t>
  </si>
  <si>
    <t>ＤＳＣＲ</t>
  </si>
  <si>
    <t>法定準備金</t>
  </si>
  <si>
    <t>その他</t>
  </si>
  <si>
    <t>運営中借地料</t>
  </si>
  <si>
    <t>平均</t>
  </si>
  <si>
    <t>その他</t>
  </si>
  <si>
    <t>工事費</t>
  </si>
  <si>
    <t>資金需要総額</t>
  </si>
  <si>
    <t>再投資</t>
  </si>
  <si>
    <t>工事費合計</t>
  </si>
  <si>
    <t>再投資合計</t>
  </si>
  <si>
    <t>１　資金需要</t>
  </si>
  <si>
    <t>２　資金調達</t>
  </si>
  <si>
    <t>-</t>
  </si>
  <si>
    <t>-</t>
  </si>
  <si>
    <t>社債</t>
  </si>
  <si>
    <t>借入残高</t>
  </si>
  <si>
    <t>収入</t>
  </si>
  <si>
    <t>費用</t>
  </si>
  <si>
    <t>信託口座手数料</t>
  </si>
  <si>
    <t>信託口座手数料</t>
  </si>
  <si>
    <t>別紙にて根拠を記載のこと</t>
  </si>
  <si>
    <t>４期前</t>
  </si>
  <si>
    <t>３期前</t>
  </si>
  <si>
    <t>２期前</t>
  </si>
  <si>
    <t>１期前</t>
  </si>
  <si>
    <t>当期</t>
  </si>
  <si>
    <t>課税対象額</t>
  </si>
  <si>
    <t>欠損金</t>
  </si>
  <si>
    <t>投資</t>
  </si>
  <si>
    <t>５　時価買取額の算定</t>
  </si>
  <si>
    <t>（工事費＋設計監理料＋事務費）×70％×4.0％</t>
  </si>
  <si>
    <t>（工事費＋設計監理料＋事務費）×70％×0.4％</t>
  </si>
  <si>
    <t>１　共通項目</t>
  </si>
  <si>
    <t>２　初期投資</t>
  </si>
  <si>
    <t>（工事費＋設計監理料＋事務費）×70％×1.4％</t>
  </si>
  <si>
    <t>（工事費＋設計監理料＋事務費）×70％×0.3％</t>
  </si>
  <si>
    <t>１　運営収入</t>
  </si>
  <si>
    <t>運転資金</t>
  </si>
  <si>
    <t>２　再投資</t>
  </si>
  <si>
    <t>当年度資金過不足額</t>
  </si>
  <si>
    <t>資金過不足額累計</t>
  </si>
  <si>
    <t>３　資金過不足額</t>
  </si>
  <si>
    <t>【建設期間中の進捗率】</t>
  </si>
  <si>
    <t>(2) 開業費</t>
  </si>
  <si>
    <t>取得年度</t>
  </si>
  <si>
    <t>取得価額</t>
  </si>
  <si>
    <t>残存価額</t>
  </si>
  <si>
    <t>項目</t>
  </si>
  <si>
    <t>耐用年数</t>
  </si>
  <si>
    <t>会計年度</t>
  </si>
  <si>
    <t>会計年度</t>
  </si>
  <si>
    <t>支払利息</t>
  </si>
  <si>
    <t>開業費</t>
  </si>
  <si>
    <t>開業費合計</t>
  </si>
  <si>
    <t>-</t>
  </si>
  <si>
    <t>開業費</t>
  </si>
  <si>
    <t>　　　　　業務区分
経理区分</t>
  </si>
  <si>
    <t>●●業務</t>
  </si>
  <si>
    <t>▲▲業務</t>
  </si>
  <si>
    <t>単位：千円／人</t>
  </si>
  <si>
    <t>単位：人／年</t>
  </si>
  <si>
    <t>※本様式は適宜追加すること</t>
  </si>
  <si>
    <t>合同庁舎用地面積</t>
  </si>
  <si>
    <t>借地面積</t>
  </si>
  <si>
    <t>施設整備対象用地</t>
  </si>
  <si>
    <t>道路用地</t>
  </si>
  <si>
    <t>拡張用地</t>
  </si>
  <si>
    <t>単価：9,600円／年・㎡　建設期間：18ヶ月</t>
  </si>
  <si>
    <t>単価：2,880円／年・㎡　建設期間：18ヶ月</t>
  </si>
  <si>
    <t>基盤</t>
  </si>
  <si>
    <t>基盤</t>
  </si>
  <si>
    <t>貸付可能面積</t>
  </si>
  <si>
    <t>円／月・㎡×貸付可能面積×12ヶ月</t>
  </si>
  <si>
    <t>単価：9,600円／年・㎡</t>
  </si>
  <si>
    <t>単価：2,880円／年・㎡</t>
  </si>
  <si>
    <t>延床面積×600円</t>
  </si>
  <si>
    <t>配当ＩＲＲ</t>
  </si>
  <si>
    <t>配当</t>
  </si>
  <si>
    <t>１　運営費</t>
  </si>
  <si>
    <t>(1) 数量</t>
  </si>
  <si>
    <t>(2) 単価</t>
  </si>
  <si>
    <t>(3) 費用</t>
  </si>
  <si>
    <t>２　維持管理費</t>
  </si>
  <si>
    <t>様式E-1-5を参照</t>
  </si>
  <si>
    <t>２　運営支出（減価償却費及び金利を除く）</t>
  </si>
  <si>
    <t>(1) 人工数</t>
  </si>
  <si>
    <t>(1) 基礎数値</t>
  </si>
  <si>
    <t>数値</t>
  </si>
  <si>
    <t>単位：トン</t>
  </si>
  <si>
    <t>(2) 借地面積</t>
  </si>
  <si>
    <t>(3) 建築面積・延床面積</t>
  </si>
  <si>
    <t>年間貨物取扱量</t>
  </si>
  <si>
    <t>貨物取扱料金</t>
  </si>
  <si>
    <t>円／トン×年間貨物取扱量</t>
  </si>
  <si>
    <t>貨物取扱料金</t>
  </si>
  <si>
    <t>貨物上屋等</t>
  </si>
  <si>
    <t>貨物上屋等</t>
  </si>
  <si>
    <t>貨物上屋等</t>
  </si>
  <si>
    <t>貨物上屋等貸付料</t>
  </si>
  <si>
    <t>貨物上屋等貸付料</t>
  </si>
  <si>
    <t>地区全体の年間貨物取扱量</t>
  </si>
  <si>
    <t>1:45万トン 他:50万トン</t>
  </si>
  <si>
    <t>事業者自らによる</t>
  </si>
  <si>
    <t>返済元利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</si>
</sst>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0"/>
    <numFmt numFmtId="191" formatCode="0.000000"/>
    <numFmt numFmtId="192" formatCode="0.0_);[Red]\(0.0\)"/>
    <numFmt numFmtId="193" formatCode="#,##0.0;[Red]\-#,##0.0"/>
    <numFmt numFmtId="194" formatCode="0.00_);[Red]\(0.00\)"/>
    <numFmt numFmtId="195" formatCode="0.0000%"/>
    <numFmt numFmtId="196" formatCode="0.000_);[Red]\(0.000\)"/>
    <numFmt numFmtId="197" formatCode="0.0000_);[Red]\(0.0000\)"/>
    <numFmt numFmtId="198" formatCode="0.00000_);[Red]\(0.00000\)"/>
    <numFmt numFmtId="199" formatCode="#,##0.000;[Red]\-#,##0.000"/>
    <numFmt numFmtId="200" formatCode="#,##0.000_ ;[Red]\-#,##0.00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;\-#,##0;\-"/>
  </numFmts>
  <fonts count="15">
    <font>
      <sz val="10"/>
      <name val="ＭＳ ゴシック"/>
      <family val="0"/>
    </font>
    <font>
      <sz val="6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5"/>
      <name val="ＭＳ 明朝"/>
      <family val="1"/>
    </font>
    <font>
      <sz val="5"/>
      <color indexed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8" fontId="7" fillId="2" borderId="3" xfId="17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38" fontId="7" fillId="2" borderId="7" xfId="17" applyFont="1" applyFill="1" applyBorder="1" applyAlignment="1">
      <alignment/>
    </xf>
    <xf numFmtId="0" fontId="7" fillId="2" borderId="13" xfId="0" applyFont="1" applyFill="1" applyBorder="1" applyAlignment="1">
      <alignment/>
    </xf>
    <xf numFmtId="38" fontId="7" fillId="2" borderId="14" xfId="17" applyFont="1" applyFill="1" applyBorder="1" applyAlignment="1">
      <alignment/>
    </xf>
    <xf numFmtId="0" fontId="7" fillId="2" borderId="15" xfId="0" applyFont="1" applyFill="1" applyBorder="1" applyAlignment="1">
      <alignment/>
    </xf>
    <xf numFmtId="38" fontId="7" fillId="2" borderId="7" xfId="0" applyNumberFormat="1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7" fillId="2" borderId="0" xfId="21" applyFont="1" applyFill="1" applyAlignment="1">
      <alignment/>
      <protection/>
    </xf>
    <xf numFmtId="0" fontId="7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186" fontId="11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2" xfId="0" applyFont="1" applyFill="1" applyBorder="1" applyAlignment="1">
      <alignment horizontal="right"/>
    </xf>
    <xf numFmtId="0" fontId="11" fillId="2" borderId="16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38" fontId="11" fillId="2" borderId="21" xfId="17" applyFont="1" applyFill="1" applyBorder="1" applyAlignment="1">
      <alignment/>
    </xf>
    <xf numFmtId="38" fontId="11" fillId="2" borderId="22" xfId="17" applyFont="1" applyFill="1" applyBorder="1" applyAlignment="1">
      <alignment/>
    </xf>
    <xf numFmtId="38" fontId="11" fillId="2" borderId="23" xfId="17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38" fontId="11" fillId="2" borderId="27" xfId="17" applyFont="1" applyFill="1" applyBorder="1" applyAlignment="1">
      <alignment/>
    </xf>
    <xf numFmtId="38" fontId="11" fillId="2" borderId="28" xfId="17" applyFont="1" applyFill="1" applyBorder="1" applyAlignment="1">
      <alignment/>
    </xf>
    <xf numFmtId="38" fontId="11" fillId="2" borderId="29" xfId="17" applyFont="1" applyFill="1" applyBorder="1" applyAlignment="1">
      <alignment/>
    </xf>
    <xf numFmtId="0" fontId="11" fillId="2" borderId="2" xfId="0" applyFont="1" applyFill="1" applyBorder="1" applyAlignment="1">
      <alignment/>
    </xf>
    <xf numFmtId="38" fontId="11" fillId="2" borderId="16" xfId="17" applyFont="1" applyFill="1" applyBorder="1" applyAlignment="1">
      <alignment/>
    </xf>
    <xf numFmtId="38" fontId="11" fillId="2" borderId="17" xfId="17" applyFont="1" applyFill="1" applyBorder="1" applyAlignment="1">
      <alignment/>
    </xf>
    <xf numFmtId="38" fontId="11" fillId="2" borderId="18" xfId="17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3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38" fontId="11" fillId="2" borderId="32" xfId="17" applyFont="1" applyFill="1" applyBorder="1" applyAlignment="1">
      <alignment/>
    </xf>
    <xf numFmtId="38" fontId="11" fillId="2" borderId="33" xfId="17" applyFont="1" applyFill="1" applyBorder="1" applyAlignment="1">
      <alignment/>
    </xf>
    <xf numFmtId="38" fontId="11" fillId="2" borderId="34" xfId="17" applyFont="1" applyFill="1" applyBorder="1" applyAlignment="1">
      <alignment/>
    </xf>
    <xf numFmtId="0" fontId="11" fillId="2" borderId="35" xfId="0" applyFont="1" applyFill="1" applyBorder="1" applyAlignment="1">
      <alignment/>
    </xf>
    <xf numFmtId="0" fontId="11" fillId="2" borderId="36" xfId="0" applyFont="1" applyFill="1" applyBorder="1" applyAlignment="1">
      <alignment/>
    </xf>
    <xf numFmtId="38" fontId="11" fillId="2" borderId="37" xfId="17" applyFont="1" applyFill="1" applyBorder="1" applyAlignment="1">
      <alignment/>
    </xf>
    <xf numFmtId="38" fontId="11" fillId="2" borderId="38" xfId="17" applyFont="1" applyFill="1" applyBorder="1" applyAlignment="1">
      <alignment/>
    </xf>
    <xf numFmtId="38" fontId="11" fillId="2" borderId="39" xfId="17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11" fillId="2" borderId="41" xfId="0" applyFont="1" applyFill="1" applyBorder="1" applyAlignment="1">
      <alignment/>
    </xf>
    <xf numFmtId="38" fontId="11" fillId="2" borderId="42" xfId="17" applyFont="1" applyFill="1" applyBorder="1" applyAlignment="1">
      <alignment/>
    </xf>
    <xf numFmtId="38" fontId="11" fillId="2" borderId="43" xfId="17" applyFont="1" applyFill="1" applyBorder="1" applyAlignment="1">
      <alignment/>
    </xf>
    <xf numFmtId="38" fontId="11" fillId="2" borderId="44" xfId="17" applyFont="1" applyFill="1" applyBorder="1" applyAlignment="1">
      <alignment/>
    </xf>
    <xf numFmtId="0" fontId="11" fillId="2" borderId="45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1" fillId="2" borderId="46" xfId="0" applyFont="1" applyFill="1" applyBorder="1" applyAlignment="1">
      <alignment/>
    </xf>
    <xf numFmtId="0" fontId="11" fillId="2" borderId="39" xfId="0" applyFont="1" applyFill="1" applyBorder="1" applyAlignment="1">
      <alignment/>
    </xf>
    <xf numFmtId="0" fontId="11" fillId="2" borderId="47" xfId="0" applyFont="1" applyFill="1" applyBorder="1" applyAlignment="1">
      <alignment/>
    </xf>
    <xf numFmtId="0" fontId="11" fillId="2" borderId="48" xfId="0" applyFont="1" applyFill="1" applyBorder="1" applyAlignment="1">
      <alignment/>
    </xf>
    <xf numFmtId="0" fontId="11" fillId="2" borderId="49" xfId="0" applyFont="1" applyFill="1" applyBorder="1" applyAlignment="1">
      <alignment/>
    </xf>
    <xf numFmtId="0" fontId="11" fillId="2" borderId="50" xfId="0" applyFont="1" applyFill="1" applyBorder="1" applyAlignment="1">
      <alignment/>
    </xf>
    <xf numFmtId="38" fontId="11" fillId="2" borderId="51" xfId="17" applyFont="1" applyFill="1" applyBorder="1" applyAlignment="1">
      <alignment/>
    </xf>
    <xf numFmtId="38" fontId="11" fillId="2" borderId="52" xfId="17" applyFont="1" applyFill="1" applyBorder="1" applyAlignment="1">
      <alignment/>
    </xf>
    <xf numFmtId="38" fontId="11" fillId="2" borderId="53" xfId="17" applyFont="1" applyFill="1" applyBorder="1" applyAlignment="1">
      <alignment/>
    </xf>
    <xf numFmtId="0" fontId="13" fillId="2" borderId="4" xfId="0" applyFont="1" applyFill="1" applyBorder="1" applyAlignment="1">
      <alignment horizontal="right"/>
    </xf>
    <xf numFmtId="10" fontId="13" fillId="2" borderId="2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54" xfId="0" applyFont="1" applyFill="1" applyBorder="1" applyAlignment="1">
      <alignment/>
    </xf>
    <xf numFmtId="0" fontId="11" fillId="2" borderId="55" xfId="0" applyFont="1" applyFill="1" applyBorder="1" applyAlignment="1">
      <alignment/>
    </xf>
    <xf numFmtId="38" fontId="11" fillId="2" borderId="56" xfId="17" applyFont="1" applyFill="1" applyBorder="1" applyAlignment="1">
      <alignment/>
    </xf>
    <xf numFmtId="38" fontId="11" fillId="2" borderId="57" xfId="17" applyFont="1" applyFill="1" applyBorder="1" applyAlignment="1">
      <alignment/>
    </xf>
    <xf numFmtId="38" fontId="11" fillId="2" borderId="58" xfId="17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176" fontId="11" fillId="2" borderId="59" xfId="15" applyNumberFormat="1" applyFont="1" applyFill="1" applyBorder="1" applyAlignment="1">
      <alignment/>
    </xf>
    <xf numFmtId="176" fontId="11" fillId="2" borderId="60" xfId="15" applyNumberFormat="1" applyFont="1" applyFill="1" applyBorder="1" applyAlignment="1">
      <alignment/>
    </xf>
    <xf numFmtId="0" fontId="11" fillId="2" borderId="13" xfId="0" applyFont="1" applyFill="1" applyBorder="1" applyAlignment="1">
      <alignment/>
    </xf>
    <xf numFmtId="38" fontId="11" fillId="2" borderId="59" xfId="17" applyFont="1" applyFill="1" applyBorder="1" applyAlignment="1">
      <alignment/>
    </xf>
    <xf numFmtId="38" fontId="11" fillId="2" borderId="60" xfId="17" applyFont="1" applyFill="1" applyBorder="1" applyAlignment="1">
      <alignment/>
    </xf>
    <xf numFmtId="38" fontId="11" fillId="2" borderId="61" xfId="17" applyFont="1" applyFill="1" applyBorder="1" applyAlignment="1">
      <alignment/>
    </xf>
    <xf numFmtId="2" fontId="11" fillId="2" borderId="16" xfId="0" applyNumberFormat="1" applyFont="1" applyFill="1" applyBorder="1" applyAlignment="1">
      <alignment horizontal="right"/>
    </xf>
    <xf numFmtId="2" fontId="11" fillId="2" borderId="17" xfId="0" applyNumberFormat="1" applyFont="1" applyFill="1" applyBorder="1" applyAlignment="1">
      <alignment horizontal="right"/>
    </xf>
    <xf numFmtId="2" fontId="11" fillId="2" borderId="18" xfId="0" applyNumberFormat="1" applyFont="1" applyFill="1" applyBorder="1" applyAlignment="1">
      <alignment horizontal="right"/>
    </xf>
    <xf numFmtId="186" fontId="7" fillId="2" borderId="0" xfId="0" applyNumberFormat="1" applyFont="1" applyFill="1" applyBorder="1" applyAlignment="1">
      <alignment/>
    </xf>
    <xf numFmtId="10" fontId="11" fillId="3" borderId="2" xfId="0" applyNumberFormat="1" applyFont="1" applyFill="1" applyBorder="1" applyAlignment="1">
      <alignment/>
    </xf>
    <xf numFmtId="10" fontId="11" fillId="3" borderId="2" xfId="15" applyNumberFormat="1" applyFont="1" applyFill="1" applyBorder="1" applyAlignment="1">
      <alignment/>
    </xf>
    <xf numFmtId="38" fontId="7" fillId="2" borderId="5" xfId="17" applyFont="1" applyFill="1" applyBorder="1" applyAlignment="1">
      <alignment/>
    </xf>
    <xf numFmtId="0" fontId="11" fillId="2" borderId="51" xfId="0" applyFont="1" applyFill="1" applyBorder="1" applyAlignment="1">
      <alignment/>
    </xf>
    <xf numFmtId="0" fontId="11" fillId="2" borderId="59" xfId="0" applyFont="1" applyFill="1" applyBorder="1" applyAlignment="1">
      <alignment/>
    </xf>
    <xf numFmtId="38" fontId="7" fillId="2" borderId="0" xfId="17" applyFont="1" applyFill="1" applyAlignment="1">
      <alignment/>
    </xf>
    <xf numFmtId="38" fontId="11" fillId="2" borderId="62" xfId="17" applyFont="1" applyFill="1" applyBorder="1" applyAlignment="1">
      <alignment/>
    </xf>
    <xf numFmtId="0" fontId="13" fillId="2" borderId="0" xfId="21" applyFont="1" applyFill="1" applyAlignment="1">
      <alignment/>
      <protection/>
    </xf>
    <xf numFmtId="0" fontId="13" fillId="2" borderId="0" xfId="21" applyFont="1" applyFill="1" applyAlignment="1">
      <alignment horizontal="right"/>
      <protection/>
    </xf>
    <xf numFmtId="0" fontId="13" fillId="2" borderId="5" xfId="21" applyFont="1" applyFill="1" applyBorder="1" applyAlignment="1">
      <alignment/>
      <protection/>
    </xf>
    <xf numFmtId="0" fontId="13" fillId="2" borderId="7" xfId="21" applyFont="1" applyFill="1" applyBorder="1" applyAlignment="1">
      <alignment/>
      <protection/>
    </xf>
    <xf numFmtId="0" fontId="13" fillId="2" borderId="11" xfId="21" applyFont="1" applyFill="1" applyBorder="1" applyAlignment="1">
      <alignment/>
      <protection/>
    </xf>
    <xf numFmtId="0" fontId="13" fillId="2" borderId="12" xfId="21" applyFont="1" applyFill="1" applyBorder="1" applyAlignment="1">
      <alignment/>
      <protection/>
    </xf>
    <xf numFmtId="38" fontId="13" fillId="2" borderId="17" xfId="17" applyFont="1" applyFill="1" applyBorder="1" applyAlignment="1">
      <alignment/>
    </xf>
    <xf numFmtId="38" fontId="13" fillId="2" borderId="63" xfId="17" applyFont="1" applyFill="1" applyBorder="1" applyAlignment="1">
      <alignment/>
    </xf>
    <xf numFmtId="38" fontId="13" fillId="2" borderId="18" xfId="17" applyFont="1" applyFill="1" applyBorder="1" applyAlignment="1">
      <alignment/>
    </xf>
    <xf numFmtId="0" fontId="13" fillId="2" borderId="6" xfId="21" applyFont="1" applyFill="1" applyBorder="1" applyAlignment="1">
      <alignment/>
      <protection/>
    </xf>
    <xf numFmtId="38" fontId="13" fillId="2" borderId="16" xfId="17" applyFont="1" applyFill="1" applyBorder="1" applyAlignment="1">
      <alignment/>
    </xf>
    <xf numFmtId="0" fontId="13" fillId="2" borderId="1" xfId="21" applyFont="1" applyFill="1" applyBorder="1" applyAlignment="1">
      <alignment/>
      <protection/>
    </xf>
    <xf numFmtId="0" fontId="13" fillId="2" borderId="2" xfId="21" applyFont="1" applyFill="1" applyBorder="1" applyAlignment="1">
      <alignment/>
      <protection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4" xfId="21" applyFont="1" applyFill="1" applyBorder="1" applyAlignment="1">
      <alignment/>
      <protection/>
    </xf>
    <xf numFmtId="0" fontId="13" fillId="2" borderId="13" xfId="21" applyFont="1" applyFill="1" applyBorder="1" applyAlignment="1">
      <alignment/>
      <protection/>
    </xf>
    <xf numFmtId="9" fontId="13" fillId="2" borderId="18" xfId="15" applyFont="1" applyFill="1" applyBorder="1" applyAlignment="1">
      <alignment/>
    </xf>
    <xf numFmtId="0" fontId="13" fillId="2" borderId="4" xfId="0" applyFont="1" applyFill="1" applyBorder="1" applyAlignment="1">
      <alignment/>
    </xf>
    <xf numFmtId="38" fontId="13" fillId="2" borderId="32" xfId="17" applyFont="1" applyFill="1" applyBorder="1" applyAlignment="1">
      <alignment/>
    </xf>
    <xf numFmtId="38" fontId="13" fillId="2" borderId="33" xfId="17" applyFont="1" applyFill="1" applyBorder="1" applyAlignment="1">
      <alignment/>
    </xf>
    <xf numFmtId="38" fontId="13" fillId="2" borderId="34" xfId="17" applyFont="1" applyFill="1" applyBorder="1" applyAlignment="1">
      <alignment/>
    </xf>
    <xf numFmtId="38" fontId="13" fillId="2" borderId="37" xfId="17" applyFont="1" applyFill="1" applyBorder="1" applyAlignment="1">
      <alignment/>
    </xf>
    <xf numFmtId="38" fontId="13" fillId="2" borderId="38" xfId="17" applyFont="1" applyFill="1" applyBorder="1" applyAlignment="1">
      <alignment/>
    </xf>
    <xf numFmtId="38" fontId="13" fillId="2" borderId="39" xfId="17" applyFont="1" applyFill="1" applyBorder="1" applyAlignment="1">
      <alignment/>
    </xf>
    <xf numFmtId="0" fontId="13" fillId="2" borderId="30" xfId="0" applyFont="1" applyFill="1" applyBorder="1" applyAlignment="1">
      <alignment/>
    </xf>
    <xf numFmtId="0" fontId="13" fillId="2" borderId="31" xfId="0" applyFont="1" applyFill="1" applyBorder="1" applyAlignment="1">
      <alignment/>
    </xf>
    <xf numFmtId="0" fontId="13" fillId="2" borderId="35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13" fillId="2" borderId="49" xfId="0" applyFont="1" applyFill="1" applyBorder="1" applyAlignment="1">
      <alignment/>
    </xf>
    <xf numFmtId="0" fontId="13" fillId="2" borderId="50" xfId="0" applyFont="1" applyFill="1" applyBorder="1" applyAlignment="1">
      <alignment/>
    </xf>
    <xf numFmtId="0" fontId="13" fillId="2" borderId="54" xfId="0" applyFont="1" applyFill="1" applyBorder="1" applyAlignment="1">
      <alignment/>
    </xf>
    <xf numFmtId="0" fontId="13" fillId="2" borderId="55" xfId="0" applyFont="1" applyFill="1" applyBorder="1" applyAlignment="1">
      <alignment/>
    </xf>
    <xf numFmtId="0" fontId="14" fillId="2" borderId="54" xfId="0" applyFont="1" applyFill="1" applyBorder="1" applyAlignment="1">
      <alignment/>
    </xf>
    <xf numFmtId="0" fontId="13" fillId="2" borderId="39" xfId="0" applyFont="1" applyFill="1" applyBorder="1" applyAlignment="1">
      <alignment/>
    </xf>
    <xf numFmtId="38" fontId="13" fillId="2" borderId="64" xfId="17" applyFont="1" applyFill="1" applyBorder="1" applyAlignment="1">
      <alignment/>
    </xf>
    <xf numFmtId="38" fontId="13" fillId="2" borderId="62" xfId="17" applyFont="1" applyFill="1" applyBorder="1" applyAlignment="1">
      <alignment/>
    </xf>
    <xf numFmtId="0" fontId="13" fillId="2" borderId="3" xfId="21" applyFont="1" applyFill="1" applyBorder="1" applyAlignment="1">
      <alignment/>
      <protection/>
    </xf>
    <xf numFmtId="0" fontId="13" fillId="2" borderId="16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11" fillId="2" borderId="63" xfId="0" applyFont="1" applyFill="1" applyBorder="1" applyAlignment="1">
      <alignment/>
    </xf>
    <xf numFmtId="38" fontId="11" fillId="2" borderId="65" xfId="17" applyFont="1" applyFill="1" applyBorder="1" applyAlignment="1">
      <alignment/>
    </xf>
    <xf numFmtId="38" fontId="11" fillId="2" borderId="66" xfId="17" applyFont="1" applyFill="1" applyBorder="1" applyAlignment="1">
      <alignment/>
    </xf>
    <xf numFmtId="38" fontId="11" fillId="2" borderId="67" xfId="17" applyFont="1" applyFill="1" applyBorder="1" applyAlignment="1">
      <alignment/>
    </xf>
    <xf numFmtId="38" fontId="11" fillId="2" borderId="68" xfId="17" applyFont="1" applyFill="1" applyBorder="1" applyAlignment="1">
      <alignment/>
    </xf>
    <xf numFmtId="38" fontId="11" fillId="2" borderId="69" xfId="17" applyFont="1" applyFill="1" applyBorder="1" applyAlignment="1">
      <alignment/>
    </xf>
    <xf numFmtId="38" fontId="11" fillId="2" borderId="67" xfId="0" applyNumberFormat="1" applyFont="1" applyFill="1" applyBorder="1" applyAlignment="1">
      <alignment/>
    </xf>
    <xf numFmtId="38" fontId="11" fillId="2" borderId="63" xfId="17" applyFont="1" applyFill="1" applyBorder="1" applyAlignment="1">
      <alignment/>
    </xf>
    <xf numFmtId="0" fontId="11" fillId="2" borderId="70" xfId="0" applyFont="1" applyFill="1" applyBorder="1" applyAlignment="1">
      <alignment/>
    </xf>
    <xf numFmtId="38" fontId="11" fillId="2" borderId="45" xfId="17" applyFont="1" applyFill="1" applyBorder="1" applyAlignment="1">
      <alignment/>
    </xf>
    <xf numFmtId="38" fontId="11" fillId="2" borderId="64" xfId="17" applyFont="1" applyFill="1" applyBorder="1" applyAlignment="1">
      <alignment/>
    </xf>
    <xf numFmtId="38" fontId="11" fillId="2" borderId="71" xfId="17" applyFont="1" applyFill="1" applyBorder="1" applyAlignment="1">
      <alignment/>
    </xf>
    <xf numFmtId="38" fontId="11" fillId="2" borderId="72" xfId="17" applyFont="1" applyFill="1" applyBorder="1" applyAlignment="1">
      <alignment/>
    </xf>
    <xf numFmtId="38" fontId="11" fillId="2" borderId="70" xfId="17" applyFont="1" applyFill="1" applyBorder="1" applyAlignment="1">
      <alignment/>
    </xf>
    <xf numFmtId="38" fontId="11" fillId="2" borderId="73" xfId="17" applyFont="1" applyFill="1" applyBorder="1" applyAlignment="1">
      <alignment/>
    </xf>
    <xf numFmtId="176" fontId="11" fillId="2" borderId="74" xfId="15" applyNumberFormat="1" applyFont="1" applyFill="1" applyBorder="1" applyAlignment="1">
      <alignment/>
    </xf>
    <xf numFmtId="38" fontId="11" fillId="2" borderId="74" xfId="17" applyFont="1" applyFill="1" applyBorder="1" applyAlignment="1">
      <alignment/>
    </xf>
    <xf numFmtId="2" fontId="11" fillId="2" borderId="63" xfId="0" applyNumberFormat="1" applyFont="1" applyFill="1" applyBorder="1" applyAlignment="1">
      <alignment horizontal="right"/>
    </xf>
    <xf numFmtId="38" fontId="11" fillId="2" borderId="47" xfId="17" applyFont="1" applyFill="1" applyBorder="1" applyAlignment="1">
      <alignment/>
    </xf>
    <xf numFmtId="176" fontId="11" fillId="2" borderId="75" xfId="15" applyNumberFormat="1" applyFont="1" applyFill="1" applyBorder="1" applyAlignment="1">
      <alignment/>
    </xf>
    <xf numFmtId="38" fontId="11" fillId="2" borderId="75" xfId="17" applyFont="1" applyFill="1" applyBorder="1" applyAlignment="1">
      <alignment/>
    </xf>
    <xf numFmtId="2" fontId="11" fillId="2" borderId="70" xfId="0" applyNumberFormat="1" applyFont="1" applyFill="1" applyBorder="1" applyAlignment="1">
      <alignment horizontal="right"/>
    </xf>
    <xf numFmtId="38" fontId="11" fillId="2" borderId="76" xfId="17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6" xfId="0" applyFont="1" applyFill="1" applyBorder="1" applyAlignment="1">
      <alignment shrinkToFit="1"/>
    </xf>
    <xf numFmtId="0" fontId="13" fillId="2" borderId="17" xfId="0" applyFont="1" applyFill="1" applyBorder="1" applyAlignment="1">
      <alignment shrinkToFit="1"/>
    </xf>
    <xf numFmtId="0" fontId="13" fillId="2" borderId="18" xfId="0" applyFont="1" applyFill="1" applyBorder="1" applyAlignment="1">
      <alignment shrinkToFit="1"/>
    </xf>
    <xf numFmtId="0" fontId="13" fillId="2" borderId="5" xfId="0" applyFont="1" applyFill="1" applyBorder="1" applyAlignment="1">
      <alignment/>
    </xf>
    <xf numFmtId="0" fontId="13" fillId="2" borderId="77" xfId="0" applyFont="1" applyFill="1" applyBorder="1" applyAlignment="1">
      <alignment/>
    </xf>
    <xf numFmtId="38" fontId="13" fillId="2" borderId="32" xfId="0" applyNumberFormat="1" applyFont="1" applyFill="1" applyBorder="1" applyAlignment="1">
      <alignment shrinkToFit="1"/>
    </xf>
    <xf numFmtId="38" fontId="13" fillId="2" borderId="33" xfId="17" applyFont="1" applyFill="1" applyBorder="1" applyAlignment="1">
      <alignment shrinkToFit="1"/>
    </xf>
    <xf numFmtId="0" fontId="13" fillId="0" borderId="34" xfId="0" applyFont="1" applyBorder="1" applyAlignment="1">
      <alignment shrinkToFit="1"/>
    </xf>
    <xf numFmtId="38" fontId="13" fillId="2" borderId="32" xfId="17" applyFont="1" applyFill="1" applyBorder="1" applyAlignment="1">
      <alignment shrinkToFit="1"/>
    </xf>
    <xf numFmtId="38" fontId="13" fillId="2" borderId="34" xfId="17" applyFont="1" applyFill="1" applyBorder="1" applyAlignment="1">
      <alignment shrinkToFit="1"/>
    </xf>
    <xf numFmtId="0" fontId="13" fillId="2" borderId="6" xfId="0" applyFont="1" applyFill="1" applyBorder="1" applyAlignment="1">
      <alignment/>
    </xf>
    <xf numFmtId="0" fontId="13" fillId="2" borderId="78" xfId="0" applyFont="1" applyFill="1" applyBorder="1" applyAlignment="1">
      <alignment/>
    </xf>
    <xf numFmtId="38" fontId="13" fillId="2" borderId="37" xfId="0" applyNumberFormat="1" applyFont="1" applyFill="1" applyBorder="1" applyAlignment="1">
      <alignment shrinkToFit="1"/>
    </xf>
    <xf numFmtId="38" fontId="13" fillId="2" borderId="38" xfId="17" applyFont="1" applyFill="1" applyBorder="1" applyAlignment="1">
      <alignment shrinkToFit="1"/>
    </xf>
    <xf numFmtId="0" fontId="13" fillId="0" borderId="39" xfId="0" applyFont="1" applyBorder="1" applyAlignment="1">
      <alignment shrinkToFit="1"/>
    </xf>
    <xf numFmtId="38" fontId="13" fillId="2" borderId="37" xfId="17" applyFont="1" applyFill="1" applyBorder="1" applyAlignment="1">
      <alignment shrinkToFit="1"/>
    </xf>
    <xf numFmtId="38" fontId="13" fillId="2" borderId="39" xfId="17" applyFont="1" applyFill="1" applyBorder="1" applyAlignment="1">
      <alignment shrinkToFit="1"/>
    </xf>
    <xf numFmtId="0" fontId="13" fillId="2" borderId="79" xfId="0" applyFont="1" applyFill="1" applyBorder="1" applyAlignment="1">
      <alignment/>
    </xf>
    <xf numFmtId="38" fontId="13" fillId="2" borderId="52" xfId="17" applyFont="1" applyFill="1" applyBorder="1" applyAlignment="1">
      <alignment shrinkToFit="1"/>
    </xf>
    <xf numFmtId="0" fontId="13" fillId="0" borderId="53" xfId="0" applyFont="1" applyBorder="1" applyAlignment="1">
      <alignment shrinkToFit="1"/>
    </xf>
    <xf numFmtId="38" fontId="13" fillId="2" borderId="51" xfId="17" applyFont="1" applyFill="1" applyBorder="1" applyAlignment="1">
      <alignment shrinkToFit="1"/>
    </xf>
    <xf numFmtId="38" fontId="13" fillId="2" borderId="53" xfId="17" applyFont="1" applyFill="1" applyBorder="1" applyAlignment="1">
      <alignment shrinkToFit="1"/>
    </xf>
    <xf numFmtId="0" fontId="13" fillId="2" borderId="7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38" fontId="13" fillId="2" borderId="16" xfId="0" applyNumberFormat="1" applyFont="1" applyFill="1" applyBorder="1" applyAlignment="1">
      <alignment horizontal="right" shrinkToFit="1"/>
    </xf>
    <xf numFmtId="38" fontId="13" fillId="2" borderId="17" xfId="0" applyNumberFormat="1" applyFont="1" applyFill="1" applyBorder="1" applyAlignment="1">
      <alignment horizontal="right" shrinkToFit="1"/>
    </xf>
    <xf numFmtId="38" fontId="13" fillId="2" borderId="18" xfId="0" applyNumberFormat="1" applyFont="1" applyFill="1" applyBorder="1" applyAlignment="1">
      <alignment horizontal="right" shrinkToFit="1"/>
    </xf>
    <xf numFmtId="38" fontId="13" fillId="2" borderId="16" xfId="0" applyNumberFormat="1" applyFont="1" applyFill="1" applyBorder="1" applyAlignment="1">
      <alignment shrinkToFit="1"/>
    </xf>
    <xf numFmtId="38" fontId="13" fillId="2" borderId="17" xfId="0" applyNumberFormat="1" applyFont="1" applyFill="1" applyBorder="1" applyAlignment="1">
      <alignment shrinkToFit="1"/>
    </xf>
    <xf numFmtId="38" fontId="13" fillId="2" borderId="18" xfId="0" applyNumberFormat="1" applyFont="1" applyFill="1" applyBorder="1" applyAlignment="1">
      <alignment shrinkToFit="1"/>
    </xf>
    <xf numFmtId="0" fontId="13" fillId="2" borderId="80" xfId="0" applyFont="1" applyFill="1" applyBorder="1" applyAlignment="1">
      <alignment/>
    </xf>
    <xf numFmtId="38" fontId="13" fillId="2" borderId="56" xfId="0" applyNumberFormat="1" applyFont="1" applyFill="1" applyBorder="1" applyAlignment="1">
      <alignment shrinkToFit="1"/>
    </xf>
    <xf numFmtId="38" fontId="13" fillId="2" borderId="57" xfId="17" applyFont="1" applyFill="1" applyBorder="1" applyAlignment="1">
      <alignment shrinkToFit="1"/>
    </xf>
    <xf numFmtId="0" fontId="13" fillId="0" borderId="58" xfId="0" applyFont="1" applyBorder="1" applyAlignment="1">
      <alignment shrinkToFit="1"/>
    </xf>
    <xf numFmtId="38" fontId="13" fillId="2" borderId="56" xfId="17" applyFont="1" applyFill="1" applyBorder="1" applyAlignment="1">
      <alignment shrinkToFit="1"/>
    </xf>
    <xf numFmtId="38" fontId="13" fillId="2" borderId="58" xfId="17" applyFont="1" applyFill="1" applyBorder="1" applyAlignment="1">
      <alignment shrinkToFit="1"/>
    </xf>
    <xf numFmtId="0" fontId="13" fillId="2" borderId="15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38" fontId="13" fillId="2" borderId="81" xfId="0" applyNumberFormat="1" applyFont="1" applyFill="1" applyBorder="1" applyAlignment="1">
      <alignment horizontal="right" shrinkToFit="1"/>
    </xf>
    <xf numFmtId="38" fontId="13" fillId="2" borderId="82" xfId="0" applyNumberFormat="1" applyFont="1" applyFill="1" applyBorder="1" applyAlignment="1">
      <alignment horizontal="right" shrinkToFit="1"/>
    </xf>
    <xf numFmtId="38" fontId="13" fillId="2" borderId="83" xfId="0" applyNumberFormat="1" applyFont="1" applyFill="1" applyBorder="1" applyAlignment="1">
      <alignment horizontal="right" shrinkToFit="1"/>
    </xf>
    <xf numFmtId="38" fontId="13" fillId="2" borderId="81" xfId="0" applyNumberFormat="1" applyFont="1" applyFill="1" applyBorder="1" applyAlignment="1">
      <alignment shrinkToFit="1"/>
    </xf>
    <xf numFmtId="38" fontId="13" fillId="2" borderId="82" xfId="0" applyNumberFormat="1" applyFont="1" applyFill="1" applyBorder="1" applyAlignment="1">
      <alignment shrinkToFit="1"/>
    </xf>
    <xf numFmtId="38" fontId="13" fillId="2" borderId="83" xfId="0" applyNumberFormat="1" applyFont="1" applyFill="1" applyBorder="1" applyAlignment="1">
      <alignment shrinkToFit="1"/>
    </xf>
    <xf numFmtId="0" fontId="13" fillId="2" borderId="11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38" fontId="13" fillId="2" borderId="13" xfId="0" applyNumberFormat="1" applyFont="1" applyFill="1" applyBorder="1" applyAlignment="1">
      <alignment shrinkToFit="1"/>
    </xf>
    <xf numFmtId="0" fontId="13" fillId="2" borderId="13" xfId="0" applyFont="1" applyFill="1" applyBorder="1" applyAlignment="1">
      <alignment shrinkToFit="1"/>
    </xf>
    <xf numFmtId="38" fontId="13" fillId="2" borderId="64" xfId="17" applyFont="1" applyFill="1" applyBorder="1" applyAlignment="1">
      <alignment shrinkToFit="1"/>
    </xf>
    <xf numFmtId="38" fontId="13" fillId="2" borderId="62" xfId="17" applyFont="1" applyFill="1" applyBorder="1" applyAlignment="1">
      <alignment shrinkToFit="1"/>
    </xf>
    <xf numFmtId="38" fontId="13" fillId="2" borderId="70" xfId="0" applyNumberFormat="1" applyFont="1" applyFill="1" applyBorder="1" applyAlignment="1">
      <alignment shrinkToFit="1"/>
    </xf>
    <xf numFmtId="0" fontId="7" fillId="2" borderId="3" xfId="0" applyFont="1" applyFill="1" applyBorder="1" applyAlignment="1">
      <alignment vertical="center" wrapText="1"/>
    </xf>
    <xf numFmtId="38" fontId="13" fillId="2" borderId="84" xfId="0" applyNumberFormat="1" applyFont="1" applyFill="1" applyBorder="1" applyAlignment="1">
      <alignment shrinkToFit="1"/>
    </xf>
    <xf numFmtId="38" fontId="13" fillId="2" borderId="85" xfId="0" applyNumberFormat="1" applyFont="1" applyFill="1" applyBorder="1" applyAlignment="1">
      <alignment shrinkToFit="1"/>
    </xf>
    <xf numFmtId="38" fontId="13" fillId="2" borderId="86" xfId="0" applyNumberFormat="1" applyFont="1" applyFill="1" applyBorder="1" applyAlignment="1">
      <alignment shrinkToFit="1"/>
    </xf>
    <xf numFmtId="38" fontId="13" fillId="2" borderId="52" xfId="17" applyFont="1" applyFill="1" applyBorder="1" applyAlignment="1">
      <alignment/>
    </xf>
    <xf numFmtId="38" fontId="13" fillId="2" borderId="53" xfId="17" applyFont="1" applyFill="1" applyBorder="1" applyAlignment="1">
      <alignment/>
    </xf>
    <xf numFmtId="38" fontId="7" fillId="2" borderId="4" xfId="0" applyNumberFormat="1" applyFont="1" applyFill="1" applyBorder="1" applyAlignment="1">
      <alignment/>
    </xf>
    <xf numFmtId="0" fontId="13" fillId="2" borderId="30" xfId="21" applyFont="1" applyFill="1" applyBorder="1" applyAlignment="1">
      <alignment/>
      <protection/>
    </xf>
    <xf numFmtId="0" fontId="13" fillId="2" borderId="31" xfId="21" applyFont="1" applyFill="1" applyBorder="1" applyAlignment="1">
      <alignment/>
      <protection/>
    </xf>
    <xf numFmtId="0" fontId="13" fillId="2" borderId="35" xfId="21" applyFont="1" applyFill="1" applyBorder="1" applyAlignment="1">
      <alignment/>
      <protection/>
    </xf>
    <xf numFmtId="0" fontId="13" fillId="2" borderId="36" xfId="21" applyFont="1" applyFill="1" applyBorder="1" applyAlignment="1">
      <alignment/>
      <protection/>
    </xf>
    <xf numFmtId="0" fontId="7" fillId="2" borderId="24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13" fillId="2" borderId="27" xfId="0" applyFont="1" applyFill="1" applyBorder="1" applyAlignment="1">
      <alignment/>
    </xf>
    <xf numFmtId="0" fontId="13" fillId="2" borderId="21" xfId="0" applyFont="1" applyFill="1" applyBorder="1" applyAlignment="1">
      <alignment/>
    </xf>
    <xf numFmtId="0" fontId="13" fillId="2" borderId="56" xfId="0" applyFont="1" applyFill="1" applyBorder="1" applyAlignment="1">
      <alignment/>
    </xf>
    <xf numFmtId="0" fontId="13" fillId="2" borderId="87" xfId="0" applyFont="1" applyFill="1" applyBorder="1" applyAlignment="1">
      <alignment/>
    </xf>
    <xf numFmtId="38" fontId="13" fillId="2" borderId="42" xfId="0" applyNumberFormat="1" applyFont="1" applyFill="1" applyBorder="1" applyAlignment="1">
      <alignment shrinkToFit="1"/>
    </xf>
    <xf numFmtId="38" fontId="13" fillId="2" borderId="43" xfId="17" applyFont="1" applyFill="1" applyBorder="1" applyAlignment="1">
      <alignment shrinkToFit="1"/>
    </xf>
    <xf numFmtId="0" fontId="13" fillId="0" borderId="44" xfId="0" applyFont="1" applyBorder="1" applyAlignment="1">
      <alignment shrinkToFit="1"/>
    </xf>
    <xf numFmtId="38" fontId="13" fillId="2" borderId="42" xfId="17" applyFont="1" applyFill="1" applyBorder="1" applyAlignment="1">
      <alignment shrinkToFit="1"/>
    </xf>
    <xf numFmtId="38" fontId="13" fillId="2" borderId="44" xfId="17" applyFont="1" applyFill="1" applyBorder="1" applyAlignment="1">
      <alignment shrinkToFit="1"/>
    </xf>
    <xf numFmtId="38" fontId="13" fillId="2" borderId="51" xfId="17" applyFont="1" applyFill="1" applyBorder="1" applyAlignment="1">
      <alignment/>
    </xf>
    <xf numFmtId="0" fontId="7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2" xfId="0" applyFont="1" applyBorder="1" applyAlignment="1">
      <alignment shrinkToFit="1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/>
      <protection locked="0"/>
    </xf>
    <xf numFmtId="38" fontId="7" fillId="3" borderId="3" xfId="17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7" fillId="3" borderId="4" xfId="0" applyFont="1" applyFill="1" applyBorder="1" applyAlignment="1" applyProtection="1">
      <alignment/>
      <protection locked="0"/>
    </xf>
    <xf numFmtId="0" fontId="7" fillId="3" borderId="12" xfId="0" applyFont="1" applyFill="1" applyBorder="1" applyAlignment="1" applyProtection="1">
      <alignment/>
      <protection locked="0"/>
    </xf>
    <xf numFmtId="38" fontId="7" fillId="3" borderId="7" xfId="17" applyFont="1" applyFill="1" applyBorder="1" applyAlignment="1" applyProtection="1">
      <alignment/>
      <protection locked="0"/>
    </xf>
    <xf numFmtId="0" fontId="7" fillId="3" borderId="11" xfId="0" applyFont="1" applyFill="1" applyBorder="1" applyAlignment="1" applyProtection="1">
      <alignment/>
      <protection locked="0"/>
    </xf>
    <xf numFmtId="0" fontId="7" fillId="3" borderId="13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38" fontId="7" fillId="3" borderId="3" xfId="17" applyFont="1" applyFill="1" applyBorder="1" applyAlignment="1" applyProtection="1">
      <alignment/>
      <protection locked="0"/>
    </xf>
    <xf numFmtId="0" fontId="7" fillId="3" borderId="14" xfId="0" applyFont="1" applyFill="1" applyBorder="1" applyAlignment="1" applyProtection="1">
      <alignment/>
      <protection locked="0"/>
    </xf>
    <xf numFmtId="0" fontId="7" fillId="3" borderId="7" xfId="0" applyFont="1" applyFill="1" applyBorder="1" applyAlignment="1" applyProtection="1">
      <alignment/>
      <protection locked="0"/>
    </xf>
    <xf numFmtId="38" fontId="13" fillId="3" borderId="37" xfId="17" applyFont="1" applyFill="1" applyBorder="1" applyAlignment="1" applyProtection="1">
      <alignment/>
      <protection locked="0"/>
    </xf>
    <xf numFmtId="38" fontId="13" fillId="3" borderId="38" xfId="17" applyFont="1" applyFill="1" applyBorder="1" applyAlignment="1" applyProtection="1">
      <alignment/>
      <protection locked="0"/>
    </xf>
    <xf numFmtId="38" fontId="13" fillId="3" borderId="16" xfId="17" applyFont="1" applyFill="1" applyBorder="1" applyAlignment="1" applyProtection="1">
      <alignment/>
      <protection locked="0"/>
    </xf>
    <xf numFmtId="38" fontId="13" fillId="3" borderId="17" xfId="17" applyFont="1" applyFill="1" applyBorder="1" applyAlignment="1" applyProtection="1">
      <alignment/>
      <protection locked="0"/>
    </xf>
    <xf numFmtId="38" fontId="13" fillId="3" borderId="63" xfId="17" applyFont="1" applyFill="1" applyBorder="1" applyAlignment="1" applyProtection="1">
      <alignment/>
      <protection locked="0"/>
    </xf>
    <xf numFmtId="38" fontId="13" fillId="3" borderId="18" xfId="17" applyFont="1" applyFill="1" applyBorder="1" applyAlignment="1" applyProtection="1">
      <alignment/>
      <protection locked="0"/>
    </xf>
    <xf numFmtId="9" fontId="13" fillId="3" borderId="16" xfId="15" applyFont="1" applyFill="1" applyBorder="1" applyAlignment="1" applyProtection="1">
      <alignment/>
      <protection locked="0"/>
    </xf>
    <xf numFmtId="9" fontId="13" fillId="3" borderId="17" xfId="15" applyFont="1" applyFill="1" applyBorder="1" applyAlignment="1" applyProtection="1">
      <alignment/>
      <protection locked="0"/>
    </xf>
    <xf numFmtId="0" fontId="13" fillId="3" borderId="7" xfId="21" applyFont="1" applyFill="1" applyBorder="1" applyAlignment="1" applyProtection="1">
      <alignment/>
      <protection locked="0"/>
    </xf>
    <xf numFmtId="38" fontId="13" fillId="3" borderId="59" xfId="17" applyFont="1" applyFill="1" applyBorder="1" applyAlignment="1" applyProtection="1">
      <alignment/>
      <protection locked="0"/>
    </xf>
    <xf numFmtId="38" fontId="13" fillId="3" borderId="60" xfId="17" applyFont="1" applyFill="1" applyBorder="1" applyAlignment="1" applyProtection="1">
      <alignment/>
      <protection locked="0"/>
    </xf>
    <xf numFmtId="0" fontId="13" fillId="3" borderId="3" xfId="21" applyFont="1" applyFill="1" applyBorder="1" applyAlignment="1" applyProtection="1">
      <alignment/>
      <protection locked="0"/>
    </xf>
    <xf numFmtId="0" fontId="13" fillId="3" borderId="2" xfId="21" applyFont="1" applyFill="1" applyBorder="1" applyAlignment="1" applyProtection="1">
      <alignment/>
      <protection locked="0"/>
    </xf>
    <xf numFmtId="0" fontId="13" fillId="3" borderId="26" xfId="21" applyFont="1" applyFill="1" applyBorder="1" applyAlignment="1" applyProtection="1">
      <alignment/>
      <protection locked="0"/>
    </xf>
    <xf numFmtId="0" fontId="13" fillId="3" borderId="33" xfId="0" applyFont="1" applyFill="1" applyBorder="1" applyAlignment="1" applyProtection="1">
      <alignment shrinkToFit="1"/>
      <protection locked="0"/>
    </xf>
    <xf numFmtId="0" fontId="13" fillId="3" borderId="38" xfId="0" applyFont="1" applyFill="1" applyBorder="1" applyAlignment="1" applyProtection="1">
      <alignment shrinkToFit="1"/>
      <protection locked="0"/>
    </xf>
    <xf numFmtId="0" fontId="13" fillId="3" borderId="43" xfId="0" applyFont="1" applyFill="1" applyBorder="1" applyAlignment="1" applyProtection="1">
      <alignment shrinkToFit="1"/>
      <protection locked="0"/>
    </xf>
    <xf numFmtId="0" fontId="13" fillId="3" borderId="57" xfId="0" applyFont="1" applyFill="1" applyBorder="1" applyAlignment="1" applyProtection="1">
      <alignment shrinkToFit="1"/>
      <protection locked="0"/>
    </xf>
    <xf numFmtId="0" fontId="13" fillId="3" borderId="52" xfId="0" applyFont="1" applyFill="1" applyBorder="1" applyAlignment="1" applyProtection="1">
      <alignment shrinkToFit="1"/>
      <protection locked="0"/>
    </xf>
    <xf numFmtId="0" fontId="13" fillId="3" borderId="30" xfId="0" applyFont="1" applyFill="1" applyBorder="1" applyAlignment="1" applyProtection="1">
      <alignment/>
      <protection locked="0"/>
    </xf>
    <xf numFmtId="38" fontId="13" fillId="3" borderId="32" xfId="0" applyNumberFormat="1" applyFont="1" applyFill="1" applyBorder="1" applyAlignment="1" applyProtection="1">
      <alignment shrinkToFit="1"/>
      <protection locked="0"/>
    </xf>
    <xf numFmtId="0" fontId="13" fillId="3" borderId="35" xfId="0" applyFont="1" applyFill="1" applyBorder="1" applyAlignment="1" applyProtection="1">
      <alignment/>
      <protection locked="0"/>
    </xf>
    <xf numFmtId="38" fontId="13" fillId="3" borderId="37" xfId="0" applyNumberFormat="1" applyFont="1" applyFill="1" applyBorder="1" applyAlignment="1" applyProtection="1">
      <alignment shrinkToFit="1"/>
      <protection locked="0"/>
    </xf>
    <xf numFmtId="0" fontId="13" fillId="3" borderId="34" xfId="0" applyFont="1" applyFill="1" applyBorder="1" applyAlignment="1" applyProtection="1">
      <alignment shrinkToFit="1"/>
      <protection locked="0"/>
    </xf>
    <xf numFmtId="0" fontId="13" fillId="3" borderId="39" xfId="0" applyFont="1" applyFill="1" applyBorder="1" applyAlignment="1" applyProtection="1">
      <alignment shrinkToFit="1"/>
      <protection locked="0"/>
    </xf>
    <xf numFmtId="38" fontId="7" fillId="3" borderId="1" xfId="17" applyFont="1" applyFill="1" applyBorder="1" applyAlignment="1" applyProtection="1">
      <alignment/>
      <protection locked="0"/>
    </xf>
    <xf numFmtId="0" fontId="7" fillId="3" borderId="24" xfId="0" applyFont="1" applyFill="1" applyBorder="1" applyAlignment="1" applyProtection="1">
      <alignment/>
      <protection locked="0"/>
    </xf>
    <xf numFmtId="38" fontId="7" fillId="3" borderId="5" xfId="17" applyFont="1" applyFill="1" applyBorder="1" applyAlignment="1" applyProtection="1">
      <alignment/>
      <protection locked="0"/>
    </xf>
    <xf numFmtId="0" fontId="7" fillId="3" borderId="25" xfId="0" applyFont="1" applyFill="1" applyBorder="1" applyAlignment="1" applyProtection="1">
      <alignment/>
      <protection locked="0"/>
    </xf>
    <xf numFmtId="0" fontId="7" fillId="3" borderId="26" xfId="0" applyFont="1" applyFill="1" applyBorder="1" applyAlignment="1" applyProtection="1">
      <alignment/>
      <protection locked="0"/>
    </xf>
    <xf numFmtId="0" fontId="7" fillId="3" borderId="8" xfId="0" applyFont="1" applyFill="1" applyBorder="1" applyAlignment="1" applyProtection="1">
      <alignment/>
      <protection locked="0"/>
    </xf>
    <xf numFmtId="38" fontId="7" fillId="3" borderId="14" xfId="17" applyFont="1" applyFill="1" applyBorder="1" applyAlignment="1" applyProtection="1">
      <alignment/>
      <protection locked="0"/>
    </xf>
    <xf numFmtId="0" fontId="7" fillId="3" borderId="10" xfId="0" applyFont="1" applyFill="1" applyBorder="1" applyAlignment="1" applyProtection="1">
      <alignment/>
      <protection locked="0"/>
    </xf>
    <xf numFmtId="0" fontId="7" fillId="3" borderId="9" xfId="0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0" fontId="7" fillId="4" borderId="88" xfId="0" applyFont="1" applyFill="1" applyBorder="1" applyAlignment="1">
      <alignment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/>
    </xf>
    <xf numFmtId="193" fontId="7" fillId="4" borderId="3" xfId="17" applyNumberFormat="1" applyFont="1" applyFill="1" applyBorder="1" applyAlignment="1">
      <alignment/>
    </xf>
    <xf numFmtId="193" fontId="7" fillId="4" borderId="5" xfId="17" applyNumberFormat="1" applyFont="1" applyFill="1" applyBorder="1" applyAlignment="1">
      <alignment/>
    </xf>
    <xf numFmtId="0" fontId="7" fillId="4" borderId="14" xfId="0" applyFont="1" applyFill="1" applyBorder="1" applyAlignment="1">
      <alignment/>
    </xf>
    <xf numFmtId="193" fontId="7" fillId="4" borderId="14" xfId="17" applyNumberFormat="1" applyFont="1" applyFill="1" applyBorder="1" applyAlignment="1">
      <alignment/>
    </xf>
    <xf numFmtId="0" fontId="7" fillId="4" borderId="7" xfId="0" applyFont="1" applyFill="1" applyBorder="1" applyAlignment="1">
      <alignment/>
    </xf>
    <xf numFmtId="193" fontId="7" fillId="4" borderId="7" xfId="17" applyNumberFormat="1" applyFont="1" applyFill="1" applyBorder="1" applyAlignment="1">
      <alignment/>
    </xf>
    <xf numFmtId="38" fontId="7" fillId="4" borderId="3" xfId="17" applyFont="1" applyFill="1" applyBorder="1" applyAlignment="1">
      <alignment/>
    </xf>
    <xf numFmtId="38" fontId="7" fillId="4" borderId="3" xfId="17" applyFont="1" applyFill="1" applyBorder="1" applyAlignment="1">
      <alignment horizontal="right"/>
    </xf>
    <xf numFmtId="38" fontId="7" fillId="4" borderId="5" xfId="17" applyFont="1" applyFill="1" applyBorder="1" applyAlignment="1">
      <alignment/>
    </xf>
    <xf numFmtId="38" fontId="7" fillId="4" borderId="14" xfId="17" applyFont="1" applyFill="1" applyBorder="1" applyAlignment="1">
      <alignment/>
    </xf>
    <xf numFmtId="38" fontId="7" fillId="4" borderId="14" xfId="17" applyFont="1" applyFill="1" applyBorder="1" applyAlignment="1">
      <alignment horizontal="right"/>
    </xf>
    <xf numFmtId="38" fontId="7" fillId="4" borderId="7" xfId="17" applyFont="1" applyFill="1" applyBorder="1" applyAlignment="1">
      <alignment horizontal="right"/>
    </xf>
    <xf numFmtId="38" fontId="7" fillId="4" borderId="7" xfId="17" applyFont="1" applyFill="1" applyBorder="1" applyAlignment="1">
      <alignment/>
    </xf>
    <xf numFmtId="38" fontId="11" fillId="3" borderId="56" xfId="17" applyFont="1" applyFill="1" applyBorder="1" applyAlignment="1" applyProtection="1">
      <alignment/>
      <protection locked="0"/>
    </xf>
    <xf numFmtId="38" fontId="11" fillId="3" borderId="47" xfId="17" applyFont="1" applyFill="1" applyBorder="1" applyAlignment="1" applyProtection="1">
      <alignment/>
      <protection locked="0"/>
    </xf>
    <xf numFmtId="38" fontId="11" fillId="3" borderId="57" xfId="17" applyFont="1" applyFill="1" applyBorder="1" applyAlignment="1" applyProtection="1">
      <alignment/>
      <protection locked="0"/>
    </xf>
    <xf numFmtId="38" fontId="11" fillId="3" borderId="38" xfId="17" applyFont="1" applyFill="1" applyBorder="1" applyAlignment="1" applyProtection="1">
      <alignment/>
      <protection locked="0"/>
    </xf>
    <xf numFmtId="38" fontId="11" fillId="3" borderId="39" xfId="17" applyFont="1" applyFill="1" applyBorder="1" applyAlignment="1" applyProtection="1">
      <alignment/>
      <protection locked="0"/>
    </xf>
    <xf numFmtId="38" fontId="11" fillId="3" borderId="16" xfId="17" applyFont="1" applyFill="1" applyBorder="1" applyAlignment="1" applyProtection="1">
      <alignment/>
      <protection locked="0"/>
    </xf>
    <xf numFmtId="38" fontId="11" fillId="3" borderId="70" xfId="17" applyFont="1" applyFill="1" applyBorder="1" applyAlignment="1" applyProtection="1">
      <alignment/>
      <protection locked="0"/>
    </xf>
    <xf numFmtId="38" fontId="11" fillId="3" borderId="17" xfId="17" applyFont="1" applyFill="1" applyBorder="1" applyAlignment="1" applyProtection="1">
      <alignment/>
      <protection locked="0"/>
    </xf>
    <xf numFmtId="38" fontId="11" fillId="3" borderId="18" xfId="17" applyFont="1" applyFill="1" applyBorder="1" applyAlignment="1" applyProtection="1">
      <alignment/>
      <protection locked="0"/>
    </xf>
    <xf numFmtId="38" fontId="11" fillId="3" borderId="37" xfId="17" applyFont="1" applyFill="1" applyBorder="1" applyAlignment="1" applyProtection="1">
      <alignment/>
      <protection locked="0"/>
    </xf>
    <xf numFmtId="38" fontId="11" fillId="3" borderId="62" xfId="17" applyFont="1" applyFill="1" applyBorder="1" applyAlignment="1" applyProtection="1">
      <alignment/>
      <protection locked="0"/>
    </xf>
    <xf numFmtId="38" fontId="11" fillId="3" borderId="42" xfId="17" applyFont="1" applyFill="1" applyBorder="1" applyAlignment="1" applyProtection="1">
      <alignment/>
      <protection locked="0"/>
    </xf>
    <xf numFmtId="38" fontId="11" fillId="3" borderId="71" xfId="17" applyFont="1" applyFill="1" applyBorder="1" applyAlignment="1" applyProtection="1">
      <alignment/>
      <protection locked="0"/>
    </xf>
    <xf numFmtId="38" fontId="11" fillId="3" borderId="43" xfId="17" applyFont="1" applyFill="1" applyBorder="1" applyAlignment="1" applyProtection="1">
      <alignment/>
      <protection locked="0"/>
    </xf>
    <xf numFmtId="38" fontId="11" fillId="3" borderId="44" xfId="17" applyFont="1" applyFill="1" applyBorder="1" applyAlignment="1" applyProtection="1">
      <alignment/>
      <protection locked="0"/>
    </xf>
    <xf numFmtId="176" fontId="11" fillId="2" borderId="61" xfId="15" applyNumberFormat="1" applyFont="1" applyFill="1" applyBorder="1" applyAlignment="1">
      <alignment horizontal="right"/>
    </xf>
    <xf numFmtId="38" fontId="11" fillId="3" borderId="32" xfId="17" applyFont="1" applyFill="1" applyBorder="1" applyAlignment="1" applyProtection="1">
      <alignment/>
      <protection locked="0"/>
    </xf>
    <xf numFmtId="38" fontId="11" fillId="3" borderId="64" xfId="17" applyFont="1" applyFill="1" applyBorder="1" applyAlignment="1" applyProtection="1">
      <alignment/>
      <protection locked="0"/>
    </xf>
    <xf numFmtId="38" fontId="11" fillId="3" borderId="33" xfId="17" applyFont="1" applyFill="1" applyBorder="1" applyAlignment="1" applyProtection="1">
      <alignment/>
      <protection locked="0"/>
    </xf>
    <xf numFmtId="38" fontId="11" fillId="3" borderId="34" xfId="17" applyFont="1" applyFill="1" applyBorder="1" applyAlignment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ormA05-07-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57150</xdr:rowOff>
    </xdr:from>
    <xdr:to>
      <xdr:col>16</xdr:col>
      <xdr:colOff>0</xdr:colOff>
      <xdr:row>2</xdr:row>
      <xdr:rowOff>0</xdr:rowOff>
    </xdr:to>
    <xdr:grpSp>
      <xdr:nvGrpSpPr>
        <xdr:cNvPr id="1" name="Group 173"/>
        <xdr:cNvGrpSpPr>
          <a:grpSpLocks/>
        </xdr:cNvGrpSpPr>
      </xdr:nvGrpSpPr>
      <xdr:grpSpPr>
        <a:xfrm>
          <a:off x="9277350" y="57150"/>
          <a:ext cx="6724650" cy="323850"/>
          <a:chOff x="850" y="6"/>
          <a:chExt cx="616" cy="34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92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共通項目及び初期投資の設定</a:t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122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様式Ｅ－１－１</a:t>
            </a:r>
          </a:p>
        </xdr:txBody>
      </xdr:sp>
      <xdr:sp>
        <xdr:nvSpPr>
          <xdr:cNvPr id="4" name="Rectangle 8"/>
          <xdr:cNvSpPr>
            <a:spLocks/>
          </xdr:cNvSpPr>
        </xdr:nvSpPr>
        <xdr:spPr>
          <a:xfrm>
            <a:off x="85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9"/>
          <xdr:cNvSpPr>
            <a:spLocks/>
          </xdr:cNvSpPr>
        </xdr:nvSpPr>
        <xdr:spPr>
          <a:xfrm>
            <a:off x="114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10"/>
          <xdr:cNvSpPr>
            <a:spLocks/>
          </xdr:cNvSpPr>
        </xdr:nvSpPr>
        <xdr:spPr>
          <a:xfrm>
            <a:off x="138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0</xdr:row>
      <xdr:rowOff>57150</xdr:rowOff>
    </xdr:from>
    <xdr:to>
      <xdr:col>35</xdr:col>
      <xdr:colOff>0</xdr:colOff>
      <xdr:row>2</xdr:row>
      <xdr:rowOff>0</xdr:rowOff>
    </xdr:to>
    <xdr:grpSp>
      <xdr:nvGrpSpPr>
        <xdr:cNvPr id="1" name="Group 57"/>
        <xdr:cNvGrpSpPr>
          <a:grpSpLocks/>
        </xdr:cNvGrpSpPr>
      </xdr:nvGrpSpPr>
      <xdr:grpSpPr>
        <a:xfrm>
          <a:off x="8972550" y="57150"/>
          <a:ext cx="6743700" cy="323850"/>
          <a:chOff x="819" y="6"/>
          <a:chExt cx="616" cy="34"/>
        </a:xfrm>
        <a:solidFill>
          <a:srgbClr val="FFFFFF"/>
        </a:solidFill>
      </xdr:grpSpPr>
      <xdr:sp>
        <xdr:nvSpPr>
          <xdr:cNvPr id="2" name="Rectangle 29"/>
          <xdr:cNvSpPr>
            <a:spLocks/>
          </xdr:cNvSpPr>
        </xdr:nvSpPr>
        <xdr:spPr>
          <a:xfrm>
            <a:off x="892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資金調達計画</a:t>
            </a:r>
          </a:p>
        </xdr:txBody>
      </xdr:sp>
      <xdr:sp>
        <xdr:nvSpPr>
          <xdr:cNvPr id="3" name="Rectangle 30"/>
          <xdr:cNvSpPr>
            <a:spLocks/>
          </xdr:cNvSpPr>
        </xdr:nvSpPr>
        <xdr:spPr>
          <a:xfrm>
            <a:off x="1196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様式Ｅ－１－２</a:t>
            </a:r>
          </a:p>
        </xdr:txBody>
      </xdr:sp>
      <xdr:sp>
        <xdr:nvSpPr>
          <xdr:cNvPr id="4" name="Rectangle 31"/>
          <xdr:cNvSpPr>
            <a:spLocks/>
          </xdr:cNvSpPr>
        </xdr:nvSpPr>
        <xdr:spPr>
          <a:xfrm>
            <a:off x="819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32"/>
          <xdr:cNvSpPr>
            <a:spLocks/>
          </xdr:cNvSpPr>
        </xdr:nvSpPr>
        <xdr:spPr>
          <a:xfrm>
            <a:off x="1118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33"/>
          <xdr:cNvSpPr>
            <a:spLocks/>
          </xdr:cNvSpPr>
        </xdr:nvSpPr>
        <xdr:spPr>
          <a:xfrm>
            <a:off x="1351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438150</xdr:colOff>
      <xdr:row>0</xdr:row>
      <xdr:rowOff>57150</xdr:rowOff>
    </xdr:from>
    <xdr:to>
      <xdr:col>35</xdr:col>
      <xdr:colOff>0</xdr:colOff>
      <xdr:row>2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9372600" y="57150"/>
          <a:ext cx="6724650" cy="323850"/>
          <a:chOff x="858" y="6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31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減価償却費の設定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35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様式Ｅ－１－３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58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57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90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57150</xdr:rowOff>
    </xdr:from>
    <xdr:to>
      <xdr:col>16</xdr:col>
      <xdr:colOff>0</xdr:colOff>
      <xdr:row>2</xdr:row>
      <xdr:rowOff>0</xdr:rowOff>
    </xdr:to>
    <xdr:grpSp>
      <xdr:nvGrpSpPr>
        <xdr:cNvPr id="1" name="Group 48"/>
        <xdr:cNvGrpSpPr>
          <a:grpSpLocks/>
        </xdr:cNvGrpSpPr>
      </xdr:nvGrpSpPr>
      <xdr:grpSpPr>
        <a:xfrm>
          <a:off x="9277350" y="57150"/>
          <a:ext cx="6724650" cy="323850"/>
          <a:chOff x="850" y="6"/>
          <a:chExt cx="616" cy="34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92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運営収支の設定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122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様式Ｅ－１－４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85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11"/>
          <xdr:cNvSpPr>
            <a:spLocks/>
          </xdr:cNvSpPr>
        </xdr:nvSpPr>
        <xdr:spPr>
          <a:xfrm>
            <a:off x="114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38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0</xdr:row>
      <xdr:rowOff>57150</xdr:rowOff>
    </xdr:from>
    <xdr:to>
      <xdr:col>19</xdr:col>
      <xdr:colOff>0</xdr:colOff>
      <xdr:row>2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8839200" y="57150"/>
          <a:ext cx="6724650" cy="323850"/>
          <a:chOff x="809" y="6"/>
          <a:chExt cx="616" cy="34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882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運営支出の設定根拠</a:t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1186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様式Ｅ－１－５</a:t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809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1108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1341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１／●</a:t>
            </a:r>
          </a:p>
        </xdr:txBody>
      </xdr:sp>
    </xdr:grpSp>
    <xdr:clientData/>
  </xdr:twoCellAnchor>
  <xdr:twoCellAnchor>
    <xdr:from>
      <xdr:col>10</xdr:col>
      <xdr:colOff>647700</xdr:colOff>
      <xdr:row>38</xdr:row>
      <xdr:rowOff>57150</xdr:rowOff>
    </xdr:from>
    <xdr:to>
      <xdr:col>19</xdr:col>
      <xdr:colOff>0</xdr:colOff>
      <xdr:row>40</xdr:row>
      <xdr:rowOff>0</xdr:rowOff>
    </xdr:to>
    <xdr:grpSp>
      <xdr:nvGrpSpPr>
        <xdr:cNvPr id="7" name="Group 19"/>
        <xdr:cNvGrpSpPr>
          <a:grpSpLocks/>
        </xdr:cNvGrpSpPr>
      </xdr:nvGrpSpPr>
      <xdr:grpSpPr>
        <a:xfrm>
          <a:off x="8839200" y="7867650"/>
          <a:ext cx="6724650" cy="323850"/>
          <a:chOff x="809" y="706"/>
          <a:chExt cx="616" cy="34"/>
        </a:xfrm>
        <a:solidFill>
          <a:srgbClr val="FFFFFF"/>
        </a:solidFill>
      </xdr:grpSpPr>
      <xdr:sp>
        <xdr:nvSpPr>
          <xdr:cNvPr id="8" name="Rectangle 14"/>
          <xdr:cNvSpPr>
            <a:spLocks/>
          </xdr:cNvSpPr>
        </xdr:nvSpPr>
        <xdr:spPr>
          <a:xfrm>
            <a:off x="882" y="70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運営支出の設定根拠</a:t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86" y="70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様式Ｅ－１－５</a:t>
            </a:r>
          </a:p>
        </xdr:txBody>
      </xdr:sp>
      <xdr:sp>
        <xdr:nvSpPr>
          <xdr:cNvPr id="10" name="Rectangle 16"/>
          <xdr:cNvSpPr>
            <a:spLocks/>
          </xdr:cNvSpPr>
        </xdr:nvSpPr>
        <xdr:spPr>
          <a:xfrm>
            <a:off x="809" y="70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11" name="Rectangle 17"/>
          <xdr:cNvSpPr>
            <a:spLocks/>
          </xdr:cNvSpPr>
        </xdr:nvSpPr>
        <xdr:spPr>
          <a:xfrm>
            <a:off x="1108" y="70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12" name="Rectangle 18"/>
          <xdr:cNvSpPr>
            <a:spLocks/>
          </xdr:cNvSpPr>
        </xdr:nvSpPr>
        <xdr:spPr>
          <a:xfrm>
            <a:off x="1341" y="70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２／●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0</xdr:row>
      <xdr:rowOff>19050</xdr:rowOff>
    </xdr:from>
    <xdr:to>
      <xdr:col>35</xdr:col>
      <xdr:colOff>0</xdr:colOff>
      <xdr:row>3</xdr:row>
      <xdr:rowOff>0</xdr:rowOff>
    </xdr:to>
    <xdr:grpSp>
      <xdr:nvGrpSpPr>
        <xdr:cNvPr id="1" name="Group 95"/>
        <xdr:cNvGrpSpPr>
          <a:grpSpLocks/>
        </xdr:cNvGrpSpPr>
      </xdr:nvGrpSpPr>
      <xdr:grpSpPr>
        <a:xfrm>
          <a:off x="8820150" y="19050"/>
          <a:ext cx="6743700" cy="295275"/>
          <a:chOff x="805" y="2"/>
          <a:chExt cx="616" cy="34"/>
        </a:xfrm>
        <a:solidFill>
          <a:srgbClr val="FFFFFF"/>
        </a:solidFill>
      </xdr:grpSpPr>
      <xdr:sp>
        <xdr:nvSpPr>
          <xdr:cNvPr id="2" name="Rectangle 26"/>
          <xdr:cNvSpPr>
            <a:spLocks/>
          </xdr:cNvSpPr>
        </xdr:nvSpPr>
        <xdr:spPr>
          <a:xfrm>
            <a:off x="878" y="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財務諸表</a:t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182" y="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様式Ｅ－１－６</a:t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805" y="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104" y="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337" y="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１／２</a:t>
            </a:r>
          </a:p>
        </xdr:txBody>
      </xdr:sp>
    </xdr:grpSp>
    <xdr:clientData/>
  </xdr:twoCellAnchor>
  <xdr:twoCellAnchor>
    <xdr:from>
      <xdr:col>19</xdr:col>
      <xdr:colOff>266700</xdr:colOff>
      <xdr:row>84</xdr:row>
      <xdr:rowOff>19050</xdr:rowOff>
    </xdr:from>
    <xdr:to>
      <xdr:col>35</xdr:col>
      <xdr:colOff>0</xdr:colOff>
      <xdr:row>87</xdr:row>
      <xdr:rowOff>0</xdr:rowOff>
    </xdr:to>
    <xdr:grpSp>
      <xdr:nvGrpSpPr>
        <xdr:cNvPr id="7" name="Group 96"/>
        <xdr:cNvGrpSpPr>
          <a:grpSpLocks/>
        </xdr:cNvGrpSpPr>
      </xdr:nvGrpSpPr>
      <xdr:grpSpPr>
        <a:xfrm>
          <a:off x="8820150" y="9725025"/>
          <a:ext cx="6743700" cy="295275"/>
          <a:chOff x="805" y="826"/>
          <a:chExt cx="616" cy="34"/>
        </a:xfrm>
        <a:solidFill>
          <a:srgbClr val="FFFFFF"/>
        </a:solidFill>
      </xdr:grpSpPr>
      <xdr:sp>
        <xdr:nvSpPr>
          <xdr:cNvPr id="8" name="Rectangle 33"/>
          <xdr:cNvSpPr>
            <a:spLocks/>
          </xdr:cNvSpPr>
        </xdr:nvSpPr>
        <xdr:spPr>
          <a:xfrm>
            <a:off x="878" y="82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財務諸表</a:t>
            </a:r>
          </a:p>
        </xdr:txBody>
      </xdr:sp>
      <xdr:sp>
        <xdr:nvSpPr>
          <xdr:cNvPr id="9" name="Rectangle 34"/>
          <xdr:cNvSpPr>
            <a:spLocks/>
          </xdr:cNvSpPr>
        </xdr:nvSpPr>
        <xdr:spPr>
          <a:xfrm>
            <a:off x="1182" y="82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様式Ｅ－１－６</a:t>
            </a:r>
          </a:p>
        </xdr:txBody>
      </xdr:sp>
      <xdr:sp>
        <xdr:nvSpPr>
          <xdr:cNvPr id="10" name="Rectangle 35"/>
          <xdr:cNvSpPr>
            <a:spLocks/>
          </xdr:cNvSpPr>
        </xdr:nvSpPr>
        <xdr:spPr>
          <a:xfrm>
            <a:off x="805" y="82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11" name="Rectangle 36"/>
          <xdr:cNvSpPr>
            <a:spLocks/>
          </xdr:cNvSpPr>
        </xdr:nvSpPr>
        <xdr:spPr>
          <a:xfrm>
            <a:off x="1104" y="82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12" name="Rectangle 37"/>
          <xdr:cNvSpPr>
            <a:spLocks/>
          </xdr:cNvSpPr>
        </xdr:nvSpPr>
        <xdr:spPr>
          <a:xfrm>
            <a:off x="1337" y="82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２／２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4:P4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6.75390625" style="1" customWidth="1"/>
    <col min="4" max="9" width="12.75390625" style="1" customWidth="1"/>
    <col min="10" max="11" width="16.75390625" style="1" customWidth="1"/>
    <col min="12" max="16" width="12.75390625" style="1" customWidth="1"/>
    <col min="17" max="16384" width="9.125" style="1" customWidth="1"/>
  </cols>
  <sheetData>
    <row r="4" spans="2:10" ht="15" customHeight="1">
      <c r="B4" s="1" t="s">
        <v>130</v>
      </c>
      <c r="J4" s="1" t="s">
        <v>131</v>
      </c>
    </row>
    <row r="6" spans="2:10" ht="15" customHeight="1">
      <c r="B6" s="1" t="s">
        <v>184</v>
      </c>
      <c r="J6" s="1" t="s">
        <v>18</v>
      </c>
    </row>
    <row r="7" spans="8:16" ht="15" customHeight="1">
      <c r="H7" s="2" t="s">
        <v>186</v>
      </c>
      <c r="P7" s="2" t="s">
        <v>4</v>
      </c>
    </row>
    <row r="8" spans="2:16" ht="15" customHeight="1">
      <c r="B8" s="233" t="s">
        <v>5</v>
      </c>
      <c r="C8" s="234"/>
      <c r="D8" s="235" t="s">
        <v>185</v>
      </c>
      <c r="E8" s="233" t="s">
        <v>2</v>
      </c>
      <c r="F8" s="236"/>
      <c r="G8" s="236"/>
      <c r="H8" s="234"/>
      <c r="I8" s="104"/>
      <c r="J8" s="3" t="s">
        <v>5</v>
      </c>
      <c r="K8" s="4"/>
      <c r="L8" s="8" t="s">
        <v>6</v>
      </c>
      <c r="M8" s="3" t="s">
        <v>2</v>
      </c>
      <c r="N8" s="6"/>
      <c r="O8" s="6"/>
      <c r="P8" s="4"/>
    </row>
    <row r="9" spans="2:16" ht="15" customHeight="1">
      <c r="B9" s="3" t="s">
        <v>198</v>
      </c>
      <c r="C9" s="4"/>
      <c r="D9" s="9">
        <f>IF(E9=1,450000,500000)</f>
        <v>500000</v>
      </c>
      <c r="E9" s="250"/>
      <c r="F9" s="247" t="s">
        <v>199</v>
      </c>
      <c r="G9" s="248"/>
      <c r="H9" s="249"/>
      <c r="I9" s="104"/>
      <c r="J9" s="7" t="s">
        <v>193</v>
      </c>
      <c r="K9" s="259"/>
      <c r="L9" s="252"/>
      <c r="M9" s="3"/>
      <c r="N9" s="6"/>
      <c r="O9" s="6"/>
      <c r="P9" s="4"/>
    </row>
    <row r="10" spans="2:16" ht="15" customHeight="1">
      <c r="B10" s="7" t="s">
        <v>200</v>
      </c>
      <c r="C10" s="251"/>
      <c r="D10" s="252"/>
      <c r="E10" s="253"/>
      <c r="F10" s="254"/>
      <c r="G10" s="254"/>
      <c r="H10" s="251"/>
      <c r="I10" s="104"/>
      <c r="J10" s="10"/>
      <c r="K10" s="259"/>
      <c r="L10" s="252"/>
      <c r="M10" s="3"/>
      <c r="N10" s="6"/>
      <c r="O10" s="6"/>
      <c r="P10" s="4"/>
    </row>
    <row r="11" spans="2:16" ht="15" customHeight="1">
      <c r="B11" s="10" t="s">
        <v>189</v>
      </c>
      <c r="C11" s="251"/>
      <c r="D11" s="252"/>
      <c r="E11" s="253"/>
      <c r="F11" s="254"/>
      <c r="G11" s="254"/>
      <c r="H11" s="251"/>
      <c r="I11" s="104"/>
      <c r="J11" s="10"/>
      <c r="K11" s="259"/>
      <c r="L11" s="252"/>
      <c r="M11" s="3"/>
      <c r="N11" s="6"/>
      <c r="O11" s="6"/>
      <c r="P11" s="4"/>
    </row>
    <row r="12" spans="2:16" ht="15" customHeight="1">
      <c r="B12" s="10"/>
      <c r="C12" s="251"/>
      <c r="D12" s="252"/>
      <c r="E12" s="253"/>
      <c r="F12" s="254"/>
      <c r="G12" s="254"/>
      <c r="H12" s="251"/>
      <c r="J12" s="10"/>
      <c r="K12" s="259"/>
      <c r="L12" s="252"/>
      <c r="M12" s="3"/>
      <c r="N12" s="6"/>
      <c r="O12" s="6"/>
      <c r="P12" s="4"/>
    </row>
    <row r="13" spans="2:16" ht="15" customHeight="1">
      <c r="B13" s="10"/>
      <c r="C13" s="251"/>
      <c r="D13" s="252"/>
      <c r="E13" s="253"/>
      <c r="F13" s="254"/>
      <c r="G13" s="254"/>
      <c r="H13" s="251"/>
      <c r="J13" s="10"/>
      <c r="K13" s="259"/>
      <c r="L13" s="252"/>
      <c r="M13" s="3"/>
      <c r="N13" s="6"/>
      <c r="O13" s="6"/>
      <c r="P13" s="4"/>
    </row>
    <row r="14" spans="2:16" ht="15" customHeight="1">
      <c r="B14" s="10"/>
      <c r="C14" s="255"/>
      <c r="D14" s="256"/>
      <c r="E14" s="257"/>
      <c r="F14" s="258"/>
      <c r="G14" s="258"/>
      <c r="H14" s="255"/>
      <c r="J14" s="10"/>
      <c r="K14" s="259"/>
      <c r="L14" s="252"/>
      <c r="M14" s="3"/>
      <c r="N14" s="6"/>
      <c r="O14" s="6"/>
      <c r="P14" s="4"/>
    </row>
    <row r="15" spans="2:16" ht="15" customHeight="1">
      <c r="B15" s="10"/>
      <c r="C15" s="251"/>
      <c r="D15" s="252"/>
      <c r="E15" s="253"/>
      <c r="F15" s="254"/>
      <c r="G15" s="254"/>
      <c r="H15" s="251"/>
      <c r="J15" s="10"/>
      <c r="K15" s="259"/>
      <c r="L15" s="252"/>
      <c r="M15" s="3"/>
      <c r="N15" s="6"/>
      <c r="O15" s="6"/>
      <c r="P15" s="4"/>
    </row>
    <row r="16" spans="2:16" ht="15" customHeight="1">
      <c r="B16" s="10"/>
      <c r="C16" s="251"/>
      <c r="D16" s="252"/>
      <c r="E16" s="253"/>
      <c r="F16" s="254"/>
      <c r="G16" s="254"/>
      <c r="H16" s="251"/>
      <c r="J16" s="10"/>
      <c r="K16" s="259"/>
      <c r="L16" s="252"/>
      <c r="M16" s="3"/>
      <c r="N16" s="6"/>
      <c r="O16" s="6"/>
      <c r="P16" s="4"/>
    </row>
    <row r="17" spans="2:16" ht="15" customHeight="1">
      <c r="B17" s="10"/>
      <c r="C17" s="259"/>
      <c r="D17" s="252"/>
      <c r="E17" s="253"/>
      <c r="F17" s="254"/>
      <c r="G17" s="254"/>
      <c r="H17" s="251"/>
      <c r="J17" s="11"/>
      <c r="K17" s="8" t="s">
        <v>0</v>
      </c>
      <c r="L17" s="9">
        <f>SUM(L9:L16)</f>
        <v>0</v>
      </c>
      <c r="M17" s="3"/>
      <c r="N17" s="6"/>
      <c r="O17" s="6"/>
      <c r="P17" s="4"/>
    </row>
    <row r="18" spans="2:16" ht="15" customHeight="1">
      <c r="B18" s="11"/>
      <c r="C18" s="16" t="s">
        <v>0</v>
      </c>
      <c r="D18" s="17">
        <f>SUM(D10:D13)</f>
        <v>0</v>
      </c>
      <c r="E18" s="15"/>
      <c r="F18" s="18"/>
      <c r="G18" s="18"/>
      <c r="H18" s="16"/>
      <c r="J18" s="10" t="s">
        <v>167</v>
      </c>
      <c r="K18" s="262"/>
      <c r="L18" s="256"/>
      <c r="M18" s="15"/>
      <c r="N18" s="18"/>
      <c r="O18" s="18"/>
      <c r="P18" s="16"/>
    </row>
    <row r="19" spans="10:16" ht="15" customHeight="1">
      <c r="J19" s="10"/>
      <c r="K19" s="259"/>
      <c r="L19" s="252"/>
      <c r="M19" s="3"/>
      <c r="N19" s="6"/>
      <c r="O19" s="6"/>
      <c r="P19" s="4"/>
    </row>
    <row r="20" spans="2:16" ht="15" customHeight="1">
      <c r="B20" s="1" t="s">
        <v>187</v>
      </c>
      <c r="J20" s="10"/>
      <c r="K20" s="259"/>
      <c r="L20" s="252"/>
      <c r="M20" s="3"/>
      <c r="N20" s="6"/>
      <c r="O20" s="6"/>
      <c r="P20" s="4"/>
    </row>
    <row r="21" spans="8:16" ht="15" customHeight="1">
      <c r="H21" s="2" t="s">
        <v>1</v>
      </c>
      <c r="J21" s="10"/>
      <c r="K21" s="259"/>
      <c r="L21" s="252"/>
      <c r="M21" s="3"/>
      <c r="N21" s="6"/>
      <c r="O21" s="6"/>
      <c r="P21" s="4"/>
    </row>
    <row r="22" spans="2:16" ht="15" customHeight="1">
      <c r="B22" s="3" t="s">
        <v>5</v>
      </c>
      <c r="C22" s="4"/>
      <c r="D22" s="5" t="s">
        <v>16</v>
      </c>
      <c r="E22" s="3" t="s">
        <v>2</v>
      </c>
      <c r="F22" s="6"/>
      <c r="G22" s="6"/>
      <c r="H22" s="4"/>
      <c r="J22" s="10"/>
      <c r="K22" s="259"/>
      <c r="L22" s="252"/>
      <c r="M22" s="3"/>
      <c r="N22" s="6"/>
      <c r="O22" s="6"/>
      <c r="P22" s="4"/>
    </row>
    <row r="23" spans="2:16" ht="15" customHeight="1">
      <c r="B23" s="7" t="s">
        <v>161</v>
      </c>
      <c r="C23" s="4" t="s">
        <v>162</v>
      </c>
      <c r="D23" s="9">
        <f>D27-D24-D25-D26</f>
        <v>163000</v>
      </c>
      <c r="E23" s="3"/>
      <c r="F23" s="6"/>
      <c r="G23" s="6"/>
      <c r="H23" s="4"/>
      <c r="J23" s="10"/>
      <c r="K23" s="259"/>
      <c r="L23" s="252"/>
      <c r="M23" s="3"/>
      <c r="N23" s="6"/>
      <c r="O23" s="6"/>
      <c r="P23" s="4"/>
    </row>
    <row r="24" spans="2:16" ht="15" customHeight="1">
      <c r="B24" s="10"/>
      <c r="C24" s="4" t="s">
        <v>163</v>
      </c>
      <c r="D24" s="252"/>
      <c r="E24" s="3"/>
      <c r="F24" s="6"/>
      <c r="G24" s="6"/>
      <c r="H24" s="4"/>
      <c r="J24" s="10"/>
      <c r="K24" s="259"/>
      <c r="L24" s="252"/>
      <c r="M24" s="3"/>
      <c r="N24" s="6"/>
      <c r="O24" s="6"/>
      <c r="P24" s="4"/>
    </row>
    <row r="25" spans="2:16" ht="15" customHeight="1">
      <c r="B25" s="11"/>
      <c r="C25" s="4" t="s">
        <v>164</v>
      </c>
      <c r="D25" s="252"/>
      <c r="E25" s="3"/>
      <c r="F25" s="6"/>
      <c r="G25" s="6"/>
      <c r="H25" s="4"/>
      <c r="J25" s="10"/>
      <c r="K25" s="259"/>
      <c r="L25" s="252"/>
      <c r="M25" s="3"/>
      <c r="N25" s="6"/>
      <c r="O25" s="6"/>
      <c r="P25" s="4"/>
    </row>
    <row r="26" spans="2:16" ht="15" customHeight="1" thickBot="1">
      <c r="B26" s="12" t="s">
        <v>160</v>
      </c>
      <c r="C26" s="13"/>
      <c r="D26" s="19">
        <v>8000</v>
      </c>
      <c r="E26" s="12" t="s">
        <v>17</v>
      </c>
      <c r="F26" s="14"/>
      <c r="G26" s="14"/>
      <c r="H26" s="13"/>
      <c r="J26" s="11"/>
      <c r="K26" s="8" t="s">
        <v>0</v>
      </c>
      <c r="L26" s="9">
        <f>SUM(L18:L25)</f>
        <v>0</v>
      </c>
      <c r="M26" s="3"/>
      <c r="N26" s="6"/>
      <c r="O26" s="6"/>
      <c r="P26" s="4"/>
    </row>
    <row r="27" spans="2:16" ht="15" customHeight="1" thickTop="1">
      <c r="B27" s="15" t="s">
        <v>3</v>
      </c>
      <c r="C27" s="16"/>
      <c r="D27" s="17">
        <v>171000</v>
      </c>
      <c r="E27" s="15"/>
      <c r="F27" s="18"/>
      <c r="G27" s="18"/>
      <c r="H27" s="16"/>
      <c r="J27" s="15" t="s">
        <v>3</v>
      </c>
      <c r="K27" s="16"/>
      <c r="L27" s="17">
        <f>L17+L26</f>
        <v>0</v>
      </c>
      <c r="M27" s="15"/>
      <c r="N27" s="18"/>
      <c r="O27" s="18"/>
      <c r="P27" s="16"/>
    </row>
    <row r="29" spans="2:10" ht="15" customHeight="1">
      <c r="B29" s="1" t="s">
        <v>188</v>
      </c>
      <c r="J29" s="1" t="s">
        <v>141</v>
      </c>
    </row>
    <row r="30" spans="6:16" ht="15" customHeight="1">
      <c r="F30" s="2" t="s">
        <v>1</v>
      </c>
      <c r="P30" s="2" t="s">
        <v>4</v>
      </c>
    </row>
    <row r="31" spans="2:16" ht="15" customHeight="1">
      <c r="B31" s="3" t="s">
        <v>5</v>
      </c>
      <c r="C31" s="4"/>
      <c r="D31" s="5" t="s">
        <v>15</v>
      </c>
      <c r="E31" s="5" t="s">
        <v>14</v>
      </c>
      <c r="F31" s="5" t="s">
        <v>169</v>
      </c>
      <c r="J31" s="3" t="s">
        <v>5</v>
      </c>
      <c r="K31" s="4"/>
      <c r="L31" s="8" t="s">
        <v>6</v>
      </c>
      <c r="M31" s="3" t="s">
        <v>2</v>
      </c>
      <c r="N31" s="6"/>
      <c r="O31" s="6"/>
      <c r="P31" s="4"/>
    </row>
    <row r="32" spans="2:16" ht="15" customHeight="1">
      <c r="B32" s="7" t="s">
        <v>194</v>
      </c>
      <c r="C32" s="259"/>
      <c r="D32" s="260"/>
      <c r="E32" s="260"/>
      <c r="F32" s="260"/>
      <c r="J32" s="3" t="s">
        <v>13</v>
      </c>
      <c r="K32" s="4"/>
      <c r="L32" s="252"/>
      <c r="M32" s="3" t="s">
        <v>118</v>
      </c>
      <c r="N32" s="6"/>
      <c r="O32" s="6"/>
      <c r="P32" s="4"/>
    </row>
    <row r="33" spans="2:16" ht="15" customHeight="1">
      <c r="B33" s="10"/>
      <c r="C33" s="259"/>
      <c r="D33" s="260"/>
      <c r="E33" s="260"/>
      <c r="F33" s="260"/>
      <c r="J33" s="3" t="s">
        <v>8</v>
      </c>
      <c r="K33" s="4"/>
      <c r="L33" s="252"/>
      <c r="M33" s="3" t="s">
        <v>118</v>
      </c>
      <c r="N33" s="6"/>
      <c r="O33" s="6"/>
      <c r="P33" s="4"/>
    </row>
    <row r="34" spans="2:16" ht="15" customHeight="1">
      <c r="B34" s="10"/>
      <c r="C34" s="259"/>
      <c r="D34" s="260"/>
      <c r="E34" s="260"/>
      <c r="F34" s="260"/>
      <c r="J34" s="3" t="s">
        <v>7</v>
      </c>
      <c r="K34" s="4"/>
      <c r="L34" s="252"/>
      <c r="M34" s="3" t="s">
        <v>118</v>
      </c>
      <c r="N34" s="6"/>
      <c r="O34" s="6"/>
      <c r="P34" s="4"/>
    </row>
    <row r="35" spans="2:16" ht="15" customHeight="1">
      <c r="B35" s="10"/>
      <c r="C35" s="259"/>
      <c r="D35" s="260"/>
      <c r="E35" s="260"/>
      <c r="F35" s="260"/>
      <c r="J35" s="7" t="s">
        <v>9</v>
      </c>
      <c r="K35" s="8" t="s">
        <v>162</v>
      </c>
      <c r="L35" s="9">
        <f>9600*D23*1.5/1000</f>
        <v>2347200</v>
      </c>
      <c r="M35" s="3" t="s">
        <v>165</v>
      </c>
      <c r="N35" s="6"/>
      <c r="O35" s="6"/>
      <c r="P35" s="4"/>
    </row>
    <row r="36" spans="2:16" ht="15" customHeight="1">
      <c r="B36" s="10"/>
      <c r="C36" s="259"/>
      <c r="D36" s="259"/>
      <c r="E36" s="259"/>
      <c r="F36" s="259"/>
      <c r="J36" s="22"/>
      <c r="K36" s="8" t="s">
        <v>99</v>
      </c>
      <c r="L36" s="101">
        <f>2880*(D24+D25)*1.5/1000</f>
        <v>0</v>
      </c>
      <c r="M36" s="3" t="s">
        <v>166</v>
      </c>
      <c r="N36" s="6"/>
      <c r="O36" s="6"/>
      <c r="P36" s="4"/>
    </row>
    <row r="37" spans="2:16" ht="15" customHeight="1">
      <c r="B37" s="10"/>
      <c r="C37" s="259"/>
      <c r="D37" s="259"/>
      <c r="E37" s="259"/>
      <c r="F37" s="259"/>
      <c r="J37" s="3" t="s">
        <v>10</v>
      </c>
      <c r="K37" s="4"/>
      <c r="L37" s="9">
        <f>(L27+L32+L34)*0.7*0.04</f>
        <v>0</v>
      </c>
      <c r="M37" s="3" t="s">
        <v>128</v>
      </c>
      <c r="N37" s="6"/>
      <c r="O37" s="6"/>
      <c r="P37" s="4"/>
    </row>
    <row r="38" spans="2:16" ht="15" customHeight="1" thickBot="1">
      <c r="B38" s="10"/>
      <c r="C38" s="259"/>
      <c r="D38" s="259"/>
      <c r="E38" s="259"/>
      <c r="F38" s="259"/>
      <c r="J38" s="12" t="s">
        <v>12</v>
      </c>
      <c r="K38" s="13"/>
      <c r="L38" s="19">
        <f>(L27+L32+L34)*0.7*0.004</f>
        <v>0</v>
      </c>
      <c r="M38" s="12" t="s">
        <v>129</v>
      </c>
      <c r="N38" s="14"/>
      <c r="O38" s="14"/>
      <c r="P38" s="13"/>
    </row>
    <row r="39" spans="2:16" ht="15" customHeight="1" thickBot="1" thickTop="1">
      <c r="B39" s="20"/>
      <c r="C39" s="261"/>
      <c r="D39" s="261"/>
      <c r="E39" s="261"/>
      <c r="F39" s="261"/>
      <c r="J39" s="15" t="s">
        <v>3</v>
      </c>
      <c r="K39" s="16"/>
      <c r="L39" s="17">
        <f>SUM(L32:L38)</f>
        <v>2347200</v>
      </c>
      <c r="M39" s="15"/>
      <c r="N39" s="18"/>
      <c r="O39" s="18"/>
      <c r="P39" s="16"/>
    </row>
    <row r="40" spans="2:6" ht="15" customHeight="1" thickTop="1">
      <c r="B40" s="15" t="s">
        <v>3</v>
      </c>
      <c r="C40" s="16"/>
      <c r="D40" s="17">
        <f>SUM(D32:D39)</f>
        <v>0</v>
      </c>
      <c r="E40" s="17">
        <f>SUM(E32:E39)</f>
        <v>0</v>
      </c>
      <c r="F40" s="17">
        <f>SUM(F32:F39)</f>
        <v>0</v>
      </c>
    </row>
  </sheetData>
  <sheetProtection password="D71B" sheet="1" objects="1" scenarios="1"/>
  <mergeCells count="1">
    <mergeCell ref="F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B4:AI69"/>
  <sheetViews>
    <sheetView zoomScale="150" zoomScaleNormal="150" zoomScaleSheetLayoutView="55" workbookViewId="0" topLeftCell="A1">
      <selection activeCell="A1" sqref="A1"/>
    </sheetView>
  </sheetViews>
  <sheetFormatPr defaultColWidth="9.00390625" defaultRowHeight="15" customHeight="1"/>
  <cols>
    <col min="1" max="1" width="1.75390625" style="106" customWidth="1"/>
    <col min="2" max="4" width="8.75390625" style="106" customWidth="1"/>
    <col min="5" max="35" width="5.75390625" style="106" customWidth="1"/>
    <col min="36" max="16384" width="12.75390625" style="106" customWidth="1"/>
  </cols>
  <sheetData>
    <row r="3" ht="10.5" customHeight="1"/>
    <row r="4" ht="12">
      <c r="B4" s="23" t="s">
        <v>108</v>
      </c>
    </row>
    <row r="5" spans="32:35" ht="10.5" customHeight="1">
      <c r="AF5" s="107"/>
      <c r="AG5" s="107"/>
      <c r="AI5" s="107" t="s">
        <v>64</v>
      </c>
    </row>
    <row r="6" spans="2:35" ht="10.5" customHeight="1">
      <c r="B6" s="143"/>
      <c r="C6" s="117"/>
      <c r="D6" s="118" t="s">
        <v>147</v>
      </c>
      <c r="E6" s="144">
        <v>-2</v>
      </c>
      <c r="F6" s="145">
        <v>-1</v>
      </c>
      <c r="G6" s="145">
        <v>0</v>
      </c>
      <c r="H6" s="145">
        <v>1</v>
      </c>
      <c r="I6" s="145">
        <v>2</v>
      </c>
      <c r="J6" s="145">
        <v>3</v>
      </c>
      <c r="K6" s="145">
        <v>4</v>
      </c>
      <c r="L6" s="145">
        <v>5</v>
      </c>
      <c r="M6" s="145">
        <v>6</v>
      </c>
      <c r="N6" s="145">
        <v>7</v>
      </c>
      <c r="O6" s="145">
        <v>8</v>
      </c>
      <c r="P6" s="145">
        <v>9</v>
      </c>
      <c r="Q6" s="145">
        <v>10</v>
      </c>
      <c r="R6" s="145">
        <v>11</v>
      </c>
      <c r="S6" s="145">
        <v>12</v>
      </c>
      <c r="T6" s="145">
        <v>13</v>
      </c>
      <c r="U6" s="145">
        <v>14</v>
      </c>
      <c r="V6" s="145">
        <v>15</v>
      </c>
      <c r="W6" s="145">
        <v>16</v>
      </c>
      <c r="X6" s="145">
        <v>17</v>
      </c>
      <c r="Y6" s="145">
        <v>18</v>
      </c>
      <c r="Z6" s="145">
        <v>19</v>
      </c>
      <c r="AA6" s="145">
        <v>20</v>
      </c>
      <c r="AB6" s="145">
        <v>21</v>
      </c>
      <c r="AC6" s="145">
        <v>22</v>
      </c>
      <c r="AD6" s="145">
        <v>23</v>
      </c>
      <c r="AE6" s="145">
        <v>24</v>
      </c>
      <c r="AF6" s="145">
        <v>25</v>
      </c>
      <c r="AG6" s="145">
        <v>26</v>
      </c>
      <c r="AH6" s="145">
        <v>27</v>
      </c>
      <c r="AI6" s="120">
        <v>28</v>
      </c>
    </row>
    <row r="7" spans="2:35" ht="10.5" customHeight="1">
      <c r="B7" s="108" t="s">
        <v>103</v>
      </c>
      <c r="C7" s="237" t="s">
        <v>195</v>
      </c>
      <c r="D7" s="132">
        <f>IF('E-1-1'!K9="","",'E-1-1'!K9)</f>
      </c>
      <c r="E7" s="125">
        <f>'E-1-1'!$L9*E35</f>
        <v>0</v>
      </c>
      <c r="F7" s="126">
        <f>'E-1-1'!$L9*F35</f>
        <v>0</v>
      </c>
      <c r="G7" s="126">
        <f>'E-1-1'!$L9*G35</f>
        <v>0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7"/>
    </row>
    <row r="8" spans="2:35" ht="10.5" customHeight="1">
      <c r="B8" s="115"/>
      <c r="C8" s="238"/>
      <c r="D8" s="134">
        <f>IF('E-1-1'!K10="","",'E-1-1'!K10)</f>
      </c>
      <c r="E8" s="128">
        <f>'E-1-1'!$L10*E36</f>
        <v>0</v>
      </c>
      <c r="F8" s="129">
        <f>'E-1-1'!$L10*F36</f>
        <v>0</v>
      </c>
      <c r="G8" s="129">
        <f>'E-1-1'!$L10*G36</f>
        <v>0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30"/>
    </row>
    <row r="9" spans="2:35" ht="10.5" customHeight="1">
      <c r="B9" s="115"/>
      <c r="C9" s="238"/>
      <c r="D9" s="134">
        <f>IF('E-1-1'!K11="","",'E-1-1'!K11)</f>
      </c>
      <c r="E9" s="128">
        <f>'E-1-1'!$L11*E37</f>
        <v>0</v>
      </c>
      <c r="F9" s="129">
        <f>'E-1-1'!$L11*F37</f>
        <v>0</v>
      </c>
      <c r="G9" s="129">
        <f>'E-1-1'!$L11*G37</f>
        <v>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</row>
    <row r="10" spans="2:35" ht="10.5" customHeight="1">
      <c r="B10" s="115"/>
      <c r="C10" s="238"/>
      <c r="D10" s="134">
        <f>IF('E-1-1'!K12="","",'E-1-1'!K12)</f>
      </c>
      <c r="E10" s="128">
        <f>'E-1-1'!$L12*E38</f>
        <v>0</v>
      </c>
      <c r="F10" s="129">
        <f>'E-1-1'!$L12*F38</f>
        <v>0</v>
      </c>
      <c r="G10" s="129">
        <f>'E-1-1'!$L12*G38</f>
        <v>0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30"/>
    </row>
    <row r="11" spans="2:35" ht="10.5" customHeight="1">
      <c r="B11" s="115"/>
      <c r="C11" s="238"/>
      <c r="D11" s="136">
        <f>IF('E-1-1'!K13="","",'E-1-1'!K13)</f>
      </c>
      <c r="E11" s="128">
        <f>'E-1-1'!$L13*E39</f>
        <v>0</v>
      </c>
      <c r="F11" s="129">
        <f>'E-1-1'!$L13*F39</f>
        <v>0</v>
      </c>
      <c r="G11" s="129">
        <f>'E-1-1'!$L13*G39</f>
        <v>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7"/>
    </row>
    <row r="12" spans="2:35" ht="10.5" customHeight="1">
      <c r="B12" s="115"/>
      <c r="C12" s="238"/>
      <c r="D12" s="136">
        <f>IF('E-1-1'!K14="","",'E-1-1'!K14)</f>
      </c>
      <c r="E12" s="128">
        <f>'E-1-1'!$L14*E40</f>
        <v>0</v>
      </c>
      <c r="F12" s="129">
        <f>'E-1-1'!$L14*F40</f>
        <v>0</v>
      </c>
      <c r="G12" s="129">
        <f>'E-1-1'!$L14*G40</f>
        <v>0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7"/>
    </row>
    <row r="13" spans="2:35" ht="10.5" customHeight="1">
      <c r="B13" s="115"/>
      <c r="C13" s="238"/>
      <c r="D13" s="136">
        <f>IF('E-1-1'!K15="","",'E-1-1'!K15)</f>
      </c>
      <c r="E13" s="128">
        <f>'E-1-1'!$L15*E41</f>
        <v>0</v>
      </c>
      <c r="F13" s="129">
        <f>'E-1-1'!$L15*F41</f>
        <v>0</v>
      </c>
      <c r="G13" s="129">
        <f>'E-1-1'!$L15*G41</f>
        <v>0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</row>
    <row r="14" spans="2:35" ht="10.5" customHeight="1">
      <c r="B14" s="115"/>
      <c r="C14" s="239"/>
      <c r="D14" s="136">
        <f>IF('E-1-1'!K16="","",'E-1-1'!K16)</f>
      </c>
      <c r="E14" s="128">
        <f>'E-1-1'!$L16*E42</f>
        <v>0</v>
      </c>
      <c r="F14" s="129">
        <f>'E-1-1'!$L16*F42</f>
        <v>0</v>
      </c>
      <c r="G14" s="129">
        <f>'E-1-1'!$L16*G42</f>
        <v>0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7"/>
    </row>
    <row r="15" spans="2:35" ht="10.5" customHeight="1">
      <c r="B15" s="115"/>
      <c r="C15" s="135" t="s">
        <v>168</v>
      </c>
      <c r="D15" s="136"/>
      <c r="E15" s="246">
        <f>'E-1-1'!$L$26*E43</f>
        <v>0</v>
      </c>
      <c r="F15" s="226">
        <f>'E-1-1'!$L$26*F43</f>
        <v>0</v>
      </c>
      <c r="G15" s="226">
        <f>'E-1-1'!$L$26*G43</f>
        <v>0</v>
      </c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7"/>
    </row>
    <row r="16" spans="2:35" ht="10.5" customHeight="1">
      <c r="B16" s="109"/>
      <c r="C16" s="117" t="s">
        <v>106</v>
      </c>
      <c r="D16" s="118"/>
      <c r="E16" s="116">
        <f>SUM(E7:E15)</f>
        <v>0</v>
      </c>
      <c r="F16" s="112">
        <f aca="true" t="shared" si="0" ref="F16:AI16">SUM(F7:F15)</f>
        <v>0</v>
      </c>
      <c r="G16" s="112">
        <f t="shared" si="0"/>
        <v>0</v>
      </c>
      <c r="H16" s="112">
        <f t="shared" si="0"/>
        <v>0</v>
      </c>
      <c r="I16" s="112">
        <f t="shared" si="0"/>
        <v>0</v>
      </c>
      <c r="J16" s="112">
        <f t="shared" si="0"/>
        <v>0</v>
      </c>
      <c r="K16" s="112">
        <f t="shared" si="0"/>
        <v>0</v>
      </c>
      <c r="L16" s="112">
        <f t="shared" si="0"/>
        <v>0</v>
      </c>
      <c r="M16" s="112">
        <f t="shared" si="0"/>
        <v>0</v>
      </c>
      <c r="N16" s="112">
        <f t="shared" si="0"/>
        <v>0</v>
      </c>
      <c r="O16" s="112">
        <f t="shared" si="0"/>
        <v>0</v>
      </c>
      <c r="P16" s="112">
        <f t="shared" si="0"/>
        <v>0</v>
      </c>
      <c r="Q16" s="112">
        <f t="shared" si="0"/>
        <v>0</v>
      </c>
      <c r="R16" s="112">
        <f t="shared" si="0"/>
        <v>0</v>
      </c>
      <c r="S16" s="112">
        <f t="shared" si="0"/>
        <v>0</v>
      </c>
      <c r="T16" s="112">
        <f t="shared" si="0"/>
        <v>0</v>
      </c>
      <c r="U16" s="112">
        <f t="shared" si="0"/>
        <v>0</v>
      </c>
      <c r="V16" s="112">
        <f t="shared" si="0"/>
        <v>0</v>
      </c>
      <c r="W16" s="112">
        <f t="shared" si="0"/>
        <v>0</v>
      </c>
      <c r="X16" s="112">
        <f t="shared" si="0"/>
        <v>0</v>
      </c>
      <c r="Y16" s="112">
        <f t="shared" si="0"/>
        <v>0</v>
      </c>
      <c r="Z16" s="112">
        <f t="shared" si="0"/>
        <v>0</v>
      </c>
      <c r="AA16" s="112">
        <f t="shared" si="0"/>
        <v>0</v>
      </c>
      <c r="AB16" s="112">
        <f t="shared" si="0"/>
        <v>0</v>
      </c>
      <c r="AC16" s="112">
        <f t="shared" si="0"/>
        <v>0</v>
      </c>
      <c r="AD16" s="112">
        <f t="shared" si="0"/>
        <v>0</v>
      </c>
      <c r="AE16" s="112">
        <f t="shared" si="0"/>
        <v>0</v>
      </c>
      <c r="AF16" s="112">
        <f t="shared" si="0"/>
        <v>0</v>
      </c>
      <c r="AG16" s="112">
        <f t="shared" si="0"/>
        <v>0</v>
      </c>
      <c r="AH16" s="112">
        <f t="shared" si="0"/>
        <v>0</v>
      </c>
      <c r="AI16" s="114">
        <f t="shared" si="0"/>
        <v>0</v>
      </c>
    </row>
    <row r="17" spans="2:35" ht="10.5" customHeight="1">
      <c r="B17" s="108" t="s">
        <v>150</v>
      </c>
      <c r="C17" s="131" t="s">
        <v>13</v>
      </c>
      <c r="D17" s="132"/>
      <c r="E17" s="125">
        <f>'E-1-1'!$L$32*E44</f>
        <v>0</v>
      </c>
      <c r="F17" s="126">
        <f>'E-1-1'!$L$32*F44</f>
        <v>0</v>
      </c>
      <c r="G17" s="126">
        <f>'E-1-1'!$L$32*G44</f>
        <v>0</v>
      </c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7"/>
    </row>
    <row r="18" spans="2:35" ht="10.5" customHeight="1">
      <c r="B18" s="115"/>
      <c r="C18" s="133" t="s">
        <v>8</v>
      </c>
      <c r="D18" s="134"/>
      <c r="E18" s="263"/>
      <c r="F18" s="264"/>
      <c r="G18" s="264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30"/>
    </row>
    <row r="19" spans="2:35" ht="10.5" customHeight="1">
      <c r="B19" s="115"/>
      <c r="C19" s="135" t="s">
        <v>7</v>
      </c>
      <c r="D19" s="136"/>
      <c r="E19" s="128">
        <f>'E-1-1'!$L$34*E45</f>
        <v>0</v>
      </c>
      <c r="F19" s="129">
        <f>'E-1-1'!$L$34*F45</f>
        <v>0</v>
      </c>
      <c r="G19" s="129">
        <f>'E-1-1'!$L$34*G45</f>
        <v>0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30"/>
    </row>
    <row r="20" spans="2:35" ht="10.5" customHeight="1">
      <c r="B20" s="115"/>
      <c r="C20" s="135" t="s">
        <v>9</v>
      </c>
      <c r="D20" s="140" t="s">
        <v>162</v>
      </c>
      <c r="E20" s="128"/>
      <c r="F20" s="129">
        <f>'E-1-1'!L35/3</f>
        <v>782400</v>
      </c>
      <c r="G20" s="129">
        <f>'E-1-1'!L35/3*2</f>
        <v>1564800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30"/>
    </row>
    <row r="21" spans="2:35" ht="10.5" customHeight="1">
      <c r="B21" s="115"/>
      <c r="C21" s="139"/>
      <c r="D21" s="140" t="s">
        <v>99</v>
      </c>
      <c r="E21" s="128"/>
      <c r="F21" s="129">
        <f>'E-1-1'!L36/3</f>
        <v>0</v>
      </c>
      <c r="G21" s="129">
        <f>'E-1-1'!L36/3*2</f>
        <v>0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30"/>
    </row>
    <row r="22" spans="2:35" ht="10.5" customHeight="1">
      <c r="B22" s="115"/>
      <c r="C22" s="137" t="s">
        <v>10</v>
      </c>
      <c r="D22" s="138"/>
      <c r="E22" s="128"/>
      <c r="F22" s="129"/>
      <c r="G22" s="129">
        <f>'E-1-1'!L37</f>
        <v>0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</row>
    <row r="23" spans="2:35" ht="10.5" customHeight="1">
      <c r="B23" s="115"/>
      <c r="C23" s="135" t="s">
        <v>12</v>
      </c>
      <c r="D23" s="136"/>
      <c r="E23" s="246"/>
      <c r="F23" s="226"/>
      <c r="G23" s="226">
        <f>'E-1-1'!L38</f>
        <v>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7"/>
    </row>
    <row r="24" spans="2:35" ht="10.5" customHeight="1">
      <c r="B24" s="109"/>
      <c r="C24" s="119" t="s">
        <v>151</v>
      </c>
      <c r="D24" s="120"/>
      <c r="E24" s="116">
        <f>SUM(E17:E23)</f>
        <v>0</v>
      </c>
      <c r="F24" s="112">
        <f aca="true" t="shared" si="1" ref="F24:AE24">SUM(F17:F23)</f>
        <v>782400</v>
      </c>
      <c r="G24" s="112">
        <f t="shared" si="1"/>
        <v>1564800</v>
      </c>
      <c r="H24" s="112">
        <f t="shared" si="1"/>
        <v>0</v>
      </c>
      <c r="I24" s="112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112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112">
        <f t="shared" si="1"/>
        <v>0</v>
      </c>
      <c r="AD24" s="112">
        <f t="shared" si="1"/>
        <v>0</v>
      </c>
      <c r="AE24" s="112">
        <f t="shared" si="1"/>
        <v>0</v>
      </c>
      <c r="AF24" s="112">
        <f>SUM(AF17:AF23)</f>
        <v>0</v>
      </c>
      <c r="AG24" s="112">
        <f>SUM(AG17:AG23)</f>
        <v>0</v>
      </c>
      <c r="AH24" s="112">
        <f>SUM(AH17:AH23)</f>
        <v>0</v>
      </c>
      <c r="AI24" s="114">
        <f>SUM(AI17:AI23)</f>
        <v>0</v>
      </c>
    </row>
    <row r="25" spans="2:35" ht="10.5" customHeight="1">
      <c r="B25" s="117" t="s">
        <v>135</v>
      </c>
      <c r="C25" s="124"/>
      <c r="D25" s="120"/>
      <c r="E25" s="265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7"/>
      <c r="AF25" s="267"/>
      <c r="AG25" s="267"/>
      <c r="AH25" s="267"/>
      <c r="AI25" s="268"/>
    </row>
    <row r="26" spans="2:35" ht="10.5" customHeight="1">
      <c r="B26" s="108" t="s">
        <v>105</v>
      </c>
      <c r="C26" s="229">
        <f>IF('E-1-3'!C36="","",'E-1-3'!C36)</f>
      </c>
      <c r="D26" s="230"/>
      <c r="E26" s="141">
        <f>IF(E$6='E-1-3'!$G36,'E-1-3'!$D36-'E-1-3'!$E36,0)</f>
        <v>0</v>
      </c>
      <c r="F26" s="126">
        <f>IF(F$6='E-1-3'!$G36,'E-1-3'!$D36-'E-1-3'!$E36,0)</f>
        <v>0</v>
      </c>
      <c r="G26" s="126">
        <f>IF(G$6='E-1-3'!$G36,'E-1-3'!$D36-'E-1-3'!$E36,0)</f>
        <v>0</v>
      </c>
      <c r="H26" s="126">
        <f>IF(H$6='E-1-3'!$G36,'E-1-3'!$D36-'E-1-3'!$E36,0)</f>
        <v>0</v>
      </c>
      <c r="I26" s="126">
        <f>IF(I$6='E-1-3'!$G36,'E-1-3'!$D36-'E-1-3'!$E36,0)</f>
        <v>0</v>
      </c>
      <c r="J26" s="126">
        <f>IF(J$6='E-1-3'!$G36,'E-1-3'!$D36-'E-1-3'!$E36,0)</f>
        <v>0</v>
      </c>
      <c r="K26" s="126">
        <f>IF(K$6='E-1-3'!$G36,'E-1-3'!$D36-'E-1-3'!$E36,0)</f>
        <v>0</v>
      </c>
      <c r="L26" s="126">
        <f>IF(L$6='E-1-3'!$G36,'E-1-3'!$D36-'E-1-3'!$E36,0)</f>
        <v>0</v>
      </c>
      <c r="M26" s="126">
        <f>IF(M$6='E-1-3'!$G36,'E-1-3'!$D36-'E-1-3'!$E36,0)</f>
        <v>0</v>
      </c>
      <c r="N26" s="126">
        <f>IF(N$6='E-1-3'!$G36,'E-1-3'!$D36-'E-1-3'!$E36,0)</f>
        <v>0</v>
      </c>
      <c r="O26" s="126">
        <f>IF(O$6='E-1-3'!$G36,'E-1-3'!$D36-'E-1-3'!$E36,0)</f>
        <v>0</v>
      </c>
      <c r="P26" s="126">
        <f>IF(P$6='E-1-3'!$G36,'E-1-3'!$D36-'E-1-3'!$E36,0)</f>
        <v>0</v>
      </c>
      <c r="Q26" s="126">
        <f>IF(Q$6='E-1-3'!$G36,'E-1-3'!$D36-'E-1-3'!$E36,0)</f>
        <v>0</v>
      </c>
      <c r="R26" s="126">
        <f>IF(R$6='E-1-3'!$G36,'E-1-3'!$D36-'E-1-3'!$E36,0)</f>
        <v>0</v>
      </c>
      <c r="S26" s="126">
        <f>IF(S$6='E-1-3'!$G36,'E-1-3'!$D36-'E-1-3'!$E36,0)</f>
        <v>0</v>
      </c>
      <c r="T26" s="126">
        <f>IF(T$6='E-1-3'!$G36,'E-1-3'!$D36-'E-1-3'!$E36,0)</f>
        <v>0</v>
      </c>
      <c r="U26" s="126">
        <f>IF(U$6='E-1-3'!$G36,'E-1-3'!$D36-'E-1-3'!$E36,0)</f>
        <v>0</v>
      </c>
      <c r="V26" s="126">
        <f>IF(V$6='E-1-3'!$G36,'E-1-3'!$D36-'E-1-3'!$E36,0)</f>
        <v>0</v>
      </c>
      <c r="W26" s="126">
        <f>IF(W$6='E-1-3'!$G36,'E-1-3'!$D36-'E-1-3'!$E36,0)</f>
        <v>0</v>
      </c>
      <c r="X26" s="126">
        <f>IF(X$6='E-1-3'!$G36,'E-1-3'!$D36-'E-1-3'!$E36,0)</f>
        <v>0</v>
      </c>
      <c r="Y26" s="126">
        <f>IF(Y$6='E-1-3'!$G36,'E-1-3'!$D36-'E-1-3'!$E36,0)</f>
        <v>0</v>
      </c>
      <c r="Z26" s="126">
        <f>IF(Z$6='E-1-3'!$G36,'E-1-3'!$D36-'E-1-3'!$E36,0)</f>
        <v>0</v>
      </c>
      <c r="AA26" s="126">
        <f>IF(AA$6='E-1-3'!$G36,'E-1-3'!$D36-'E-1-3'!$E36,0)</f>
        <v>0</v>
      </c>
      <c r="AB26" s="126">
        <f>IF(AB$6='E-1-3'!$G36,'E-1-3'!$D36-'E-1-3'!$E36,0)</f>
        <v>0</v>
      </c>
      <c r="AC26" s="126">
        <f>IF(AC$6='E-1-3'!$G36,'E-1-3'!$D36-'E-1-3'!$E36,0)</f>
        <v>0</v>
      </c>
      <c r="AD26" s="126">
        <f>IF(AD$6='E-1-3'!$G36,'E-1-3'!$D36-'E-1-3'!$E36,0)</f>
        <v>0</v>
      </c>
      <c r="AE26" s="126">
        <f>IF(AE$6='E-1-3'!$G36,'E-1-3'!$D36-'E-1-3'!$E36,0)</f>
        <v>0</v>
      </c>
      <c r="AF26" s="126">
        <f>IF(AF$6='E-1-3'!$G36,'E-1-3'!$D36-'E-1-3'!$E36,0)</f>
        <v>0</v>
      </c>
      <c r="AG26" s="126">
        <f>IF(AG$6='E-1-3'!$G36,'E-1-3'!$D36-'E-1-3'!$E36,0)</f>
        <v>0</v>
      </c>
      <c r="AH26" s="126">
        <f>IF(AH$6='E-1-3'!$G36,'E-1-3'!$D36-'E-1-3'!$E36,0)</f>
        <v>0</v>
      </c>
      <c r="AI26" s="127">
        <f>IF(AI$6='E-1-3'!$G36,'E-1-3'!$D36-'E-1-3'!$E36,0)</f>
        <v>0</v>
      </c>
    </row>
    <row r="27" spans="2:35" ht="10.5" customHeight="1">
      <c r="B27" s="115"/>
      <c r="C27" s="231">
        <f>IF('E-1-3'!C37="","",'E-1-3'!C37)</f>
      </c>
      <c r="D27" s="232"/>
      <c r="E27" s="142">
        <f>IF(E$6='E-1-3'!$G37,'E-1-3'!$D37-'E-1-3'!$E37,0)</f>
        <v>0</v>
      </c>
      <c r="F27" s="129">
        <f>IF(F$6='E-1-3'!$G37,'E-1-3'!$D37-'E-1-3'!$E37,0)</f>
        <v>0</v>
      </c>
      <c r="G27" s="129">
        <f>IF(G$6='E-1-3'!$G37,'E-1-3'!$D37-'E-1-3'!$E37,0)</f>
        <v>0</v>
      </c>
      <c r="H27" s="129">
        <f>IF(H$6='E-1-3'!$G37,'E-1-3'!$D37-'E-1-3'!$E37,0)</f>
        <v>0</v>
      </c>
      <c r="I27" s="129">
        <f>IF(I$6='E-1-3'!$G37,'E-1-3'!$D37-'E-1-3'!$E37,0)</f>
        <v>0</v>
      </c>
      <c r="J27" s="129">
        <f>IF(J$6='E-1-3'!$G37,'E-1-3'!$D37-'E-1-3'!$E37,0)</f>
        <v>0</v>
      </c>
      <c r="K27" s="129">
        <f>IF(K$6='E-1-3'!$G37,'E-1-3'!$D37-'E-1-3'!$E37,0)</f>
        <v>0</v>
      </c>
      <c r="L27" s="129">
        <f>IF(L$6='E-1-3'!$G37,'E-1-3'!$D37-'E-1-3'!$E37,0)</f>
        <v>0</v>
      </c>
      <c r="M27" s="129">
        <f>IF(M$6='E-1-3'!$G37,'E-1-3'!$D37-'E-1-3'!$E37,0)</f>
        <v>0</v>
      </c>
      <c r="N27" s="129">
        <f>IF(N$6='E-1-3'!$G37,'E-1-3'!$D37-'E-1-3'!$E37,0)</f>
        <v>0</v>
      </c>
      <c r="O27" s="129">
        <f>IF(O$6='E-1-3'!$G37,'E-1-3'!$D37-'E-1-3'!$E37,0)</f>
        <v>0</v>
      </c>
      <c r="P27" s="129">
        <f>IF(P$6='E-1-3'!$G37,'E-1-3'!$D37-'E-1-3'!$E37,0)</f>
        <v>0</v>
      </c>
      <c r="Q27" s="129">
        <f>IF(Q$6='E-1-3'!$G37,'E-1-3'!$D37-'E-1-3'!$E37,0)</f>
        <v>0</v>
      </c>
      <c r="R27" s="129">
        <f>IF(R$6='E-1-3'!$G37,'E-1-3'!$D37-'E-1-3'!$E37,0)</f>
        <v>0</v>
      </c>
      <c r="S27" s="129">
        <f>IF(S$6='E-1-3'!$G37,'E-1-3'!$D37-'E-1-3'!$E37,0)</f>
        <v>0</v>
      </c>
      <c r="T27" s="129">
        <f>IF(T$6='E-1-3'!$G37,'E-1-3'!$D37-'E-1-3'!$E37,0)</f>
        <v>0</v>
      </c>
      <c r="U27" s="129">
        <f>IF(U$6='E-1-3'!$G37,'E-1-3'!$D37-'E-1-3'!$E37,0)</f>
        <v>0</v>
      </c>
      <c r="V27" s="129">
        <f>IF(V$6='E-1-3'!$G37,'E-1-3'!$D37-'E-1-3'!$E37,0)</f>
        <v>0</v>
      </c>
      <c r="W27" s="129">
        <f>IF(W$6='E-1-3'!$G37,'E-1-3'!$D37-'E-1-3'!$E37,0)</f>
        <v>0</v>
      </c>
      <c r="X27" s="129">
        <f>IF(X$6='E-1-3'!$G37,'E-1-3'!$D37-'E-1-3'!$E37,0)</f>
        <v>0</v>
      </c>
      <c r="Y27" s="129">
        <f>IF(Y$6='E-1-3'!$G37,'E-1-3'!$D37-'E-1-3'!$E37,0)</f>
        <v>0</v>
      </c>
      <c r="Z27" s="129">
        <f>IF(Z$6='E-1-3'!$G37,'E-1-3'!$D37-'E-1-3'!$E37,0)</f>
        <v>0</v>
      </c>
      <c r="AA27" s="129">
        <f>IF(AA$6='E-1-3'!$G37,'E-1-3'!$D37-'E-1-3'!$E37,0)</f>
        <v>0</v>
      </c>
      <c r="AB27" s="129">
        <f>IF(AB$6='E-1-3'!$G37,'E-1-3'!$D37-'E-1-3'!$E37,0)</f>
        <v>0</v>
      </c>
      <c r="AC27" s="129">
        <f>IF(AC$6='E-1-3'!$G37,'E-1-3'!$D37-'E-1-3'!$E37,0)</f>
        <v>0</v>
      </c>
      <c r="AD27" s="129">
        <f>IF(AD$6='E-1-3'!$G37,'E-1-3'!$D37-'E-1-3'!$E37,0)</f>
        <v>0</v>
      </c>
      <c r="AE27" s="129">
        <f>IF(AE$6='E-1-3'!$G37,'E-1-3'!$D37-'E-1-3'!$E37,0)</f>
        <v>0</v>
      </c>
      <c r="AF27" s="129">
        <f>IF(AF$6='E-1-3'!$G37,'E-1-3'!$D37-'E-1-3'!$E37,0)</f>
        <v>0</v>
      </c>
      <c r="AG27" s="129">
        <f>IF(AG$6='E-1-3'!$G37,'E-1-3'!$D37-'E-1-3'!$E37,0)</f>
        <v>0</v>
      </c>
      <c r="AH27" s="129">
        <f>IF(AH$6='E-1-3'!$G37,'E-1-3'!$D37-'E-1-3'!$E37,0)</f>
        <v>0</v>
      </c>
      <c r="AI27" s="130">
        <f>IF(AI$6='E-1-3'!$G37,'E-1-3'!$D37-'E-1-3'!$E37,0)</f>
        <v>0</v>
      </c>
    </row>
    <row r="28" spans="2:35" ht="10.5" customHeight="1">
      <c r="B28" s="115"/>
      <c r="C28" s="231">
        <f>IF('E-1-3'!C38="","",'E-1-3'!C38)</f>
      </c>
      <c r="D28" s="232"/>
      <c r="E28" s="142">
        <f>IF(E$6='E-1-3'!$G38,'E-1-3'!$D38-'E-1-3'!$E38,0)</f>
        <v>0</v>
      </c>
      <c r="F28" s="129">
        <f>IF(F$6='E-1-3'!$G38,'E-1-3'!$D38-'E-1-3'!$E38,0)</f>
        <v>0</v>
      </c>
      <c r="G28" s="129">
        <f>IF(G$6='E-1-3'!$G38,'E-1-3'!$D38-'E-1-3'!$E38,0)</f>
        <v>0</v>
      </c>
      <c r="H28" s="129">
        <f>IF(H$6='E-1-3'!$G38,'E-1-3'!$D38-'E-1-3'!$E38,0)</f>
        <v>0</v>
      </c>
      <c r="I28" s="129">
        <f>IF(I$6='E-1-3'!$G38,'E-1-3'!$D38-'E-1-3'!$E38,0)</f>
        <v>0</v>
      </c>
      <c r="J28" s="129">
        <f>IF(J$6='E-1-3'!$G38,'E-1-3'!$D38-'E-1-3'!$E38,0)</f>
        <v>0</v>
      </c>
      <c r="K28" s="129">
        <f>IF(K$6='E-1-3'!$G38,'E-1-3'!$D38-'E-1-3'!$E38,0)</f>
        <v>0</v>
      </c>
      <c r="L28" s="129">
        <f>IF(L$6='E-1-3'!$G38,'E-1-3'!$D38-'E-1-3'!$E38,0)</f>
        <v>0</v>
      </c>
      <c r="M28" s="129">
        <f>IF(M$6='E-1-3'!$G38,'E-1-3'!$D38-'E-1-3'!$E38,0)</f>
        <v>0</v>
      </c>
      <c r="N28" s="129">
        <f>IF(N$6='E-1-3'!$G38,'E-1-3'!$D38-'E-1-3'!$E38,0)</f>
        <v>0</v>
      </c>
      <c r="O28" s="129">
        <f>IF(O$6='E-1-3'!$G38,'E-1-3'!$D38-'E-1-3'!$E38,0)</f>
        <v>0</v>
      </c>
      <c r="P28" s="129">
        <f>IF(P$6='E-1-3'!$G38,'E-1-3'!$D38-'E-1-3'!$E38,0)</f>
        <v>0</v>
      </c>
      <c r="Q28" s="129">
        <f>IF(Q$6='E-1-3'!$G38,'E-1-3'!$D38-'E-1-3'!$E38,0)</f>
        <v>0</v>
      </c>
      <c r="R28" s="129">
        <f>IF(R$6='E-1-3'!$G38,'E-1-3'!$D38-'E-1-3'!$E38,0)</f>
        <v>0</v>
      </c>
      <c r="S28" s="129">
        <f>IF(S$6='E-1-3'!$G38,'E-1-3'!$D38-'E-1-3'!$E38,0)</f>
        <v>0</v>
      </c>
      <c r="T28" s="129">
        <f>IF(T$6='E-1-3'!$G38,'E-1-3'!$D38-'E-1-3'!$E38,0)</f>
        <v>0</v>
      </c>
      <c r="U28" s="129">
        <f>IF(U$6='E-1-3'!$G38,'E-1-3'!$D38-'E-1-3'!$E38,0)</f>
        <v>0</v>
      </c>
      <c r="V28" s="129">
        <f>IF(V$6='E-1-3'!$G38,'E-1-3'!$D38-'E-1-3'!$E38,0)</f>
        <v>0</v>
      </c>
      <c r="W28" s="129">
        <f>IF(W$6='E-1-3'!$G38,'E-1-3'!$D38-'E-1-3'!$E38,0)</f>
        <v>0</v>
      </c>
      <c r="X28" s="129">
        <f>IF(X$6='E-1-3'!$G38,'E-1-3'!$D38-'E-1-3'!$E38,0)</f>
        <v>0</v>
      </c>
      <c r="Y28" s="129">
        <f>IF(Y$6='E-1-3'!$G38,'E-1-3'!$D38-'E-1-3'!$E38,0)</f>
        <v>0</v>
      </c>
      <c r="Z28" s="129">
        <f>IF(Z$6='E-1-3'!$G38,'E-1-3'!$D38-'E-1-3'!$E38,0)</f>
        <v>0</v>
      </c>
      <c r="AA28" s="129">
        <f>IF(AA$6='E-1-3'!$G38,'E-1-3'!$D38-'E-1-3'!$E38,0)</f>
        <v>0</v>
      </c>
      <c r="AB28" s="129">
        <f>IF(AB$6='E-1-3'!$G38,'E-1-3'!$D38-'E-1-3'!$E38,0)</f>
        <v>0</v>
      </c>
      <c r="AC28" s="129">
        <f>IF(AC$6='E-1-3'!$G38,'E-1-3'!$D38-'E-1-3'!$E38,0)</f>
        <v>0</v>
      </c>
      <c r="AD28" s="129">
        <f>IF(AD$6='E-1-3'!$G38,'E-1-3'!$D38-'E-1-3'!$E38,0)</f>
        <v>0</v>
      </c>
      <c r="AE28" s="129">
        <f>IF(AE$6='E-1-3'!$G38,'E-1-3'!$D38-'E-1-3'!$E38,0)</f>
        <v>0</v>
      </c>
      <c r="AF28" s="129">
        <f>IF(AF$6='E-1-3'!$G38,'E-1-3'!$D38-'E-1-3'!$E38,0)</f>
        <v>0</v>
      </c>
      <c r="AG28" s="129">
        <f>IF(AG$6='E-1-3'!$G38,'E-1-3'!$D38-'E-1-3'!$E38,0)</f>
        <v>0</v>
      </c>
      <c r="AH28" s="129">
        <f>IF(AH$6='E-1-3'!$G38,'E-1-3'!$D38-'E-1-3'!$E38,0)</f>
        <v>0</v>
      </c>
      <c r="AI28" s="130">
        <f>IF(AI$6='E-1-3'!$G38,'E-1-3'!$D38-'E-1-3'!$E38,0)</f>
        <v>0</v>
      </c>
    </row>
    <row r="29" spans="2:35" ht="10.5" customHeight="1">
      <c r="B29" s="115"/>
      <c r="C29" s="231">
        <f>IF('E-1-3'!C39="","",'E-1-3'!C39)</f>
      </c>
      <c r="D29" s="232"/>
      <c r="E29" s="142">
        <f>IF(E$6='E-1-3'!$G39,'E-1-3'!$D39-'E-1-3'!$E39,0)</f>
        <v>0</v>
      </c>
      <c r="F29" s="129">
        <f>IF(F$6='E-1-3'!$G39,'E-1-3'!$D39-'E-1-3'!$E39,0)</f>
        <v>0</v>
      </c>
      <c r="G29" s="129">
        <f>IF(G$6='E-1-3'!$G39,'E-1-3'!$D39-'E-1-3'!$E39,0)</f>
        <v>0</v>
      </c>
      <c r="H29" s="129">
        <f>IF(H$6='E-1-3'!$G39,'E-1-3'!$D39-'E-1-3'!$E39,0)</f>
        <v>0</v>
      </c>
      <c r="I29" s="129">
        <f>IF(I$6='E-1-3'!$G39,'E-1-3'!$D39-'E-1-3'!$E39,0)</f>
        <v>0</v>
      </c>
      <c r="J29" s="129">
        <f>IF(J$6='E-1-3'!$G39,'E-1-3'!$D39-'E-1-3'!$E39,0)</f>
        <v>0</v>
      </c>
      <c r="K29" s="129">
        <f>IF(K$6='E-1-3'!$G39,'E-1-3'!$D39-'E-1-3'!$E39,0)</f>
        <v>0</v>
      </c>
      <c r="L29" s="129">
        <f>IF(L$6='E-1-3'!$G39,'E-1-3'!$D39-'E-1-3'!$E39,0)</f>
        <v>0</v>
      </c>
      <c r="M29" s="129">
        <f>IF(M$6='E-1-3'!$G39,'E-1-3'!$D39-'E-1-3'!$E39,0)</f>
        <v>0</v>
      </c>
      <c r="N29" s="129">
        <f>IF(N$6='E-1-3'!$G39,'E-1-3'!$D39-'E-1-3'!$E39,0)</f>
        <v>0</v>
      </c>
      <c r="O29" s="129">
        <f>IF(O$6='E-1-3'!$G39,'E-1-3'!$D39-'E-1-3'!$E39,0)</f>
        <v>0</v>
      </c>
      <c r="P29" s="129">
        <f>IF(P$6='E-1-3'!$G39,'E-1-3'!$D39-'E-1-3'!$E39,0)</f>
        <v>0</v>
      </c>
      <c r="Q29" s="129">
        <f>IF(Q$6='E-1-3'!$G39,'E-1-3'!$D39-'E-1-3'!$E39,0)</f>
        <v>0</v>
      </c>
      <c r="R29" s="129">
        <f>IF(R$6='E-1-3'!$G39,'E-1-3'!$D39-'E-1-3'!$E39,0)</f>
        <v>0</v>
      </c>
      <c r="S29" s="129">
        <f>IF(S$6='E-1-3'!$G39,'E-1-3'!$D39-'E-1-3'!$E39,0)</f>
        <v>0</v>
      </c>
      <c r="T29" s="129">
        <f>IF(T$6='E-1-3'!$G39,'E-1-3'!$D39-'E-1-3'!$E39,0)</f>
        <v>0</v>
      </c>
      <c r="U29" s="129">
        <f>IF(U$6='E-1-3'!$G39,'E-1-3'!$D39-'E-1-3'!$E39,0)</f>
        <v>0</v>
      </c>
      <c r="V29" s="129">
        <f>IF(V$6='E-1-3'!$G39,'E-1-3'!$D39-'E-1-3'!$E39,0)</f>
        <v>0</v>
      </c>
      <c r="W29" s="129">
        <f>IF(W$6='E-1-3'!$G39,'E-1-3'!$D39-'E-1-3'!$E39,0)</f>
        <v>0</v>
      </c>
      <c r="X29" s="129">
        <f>IF(X$6='E-1-3'!$G39,'E-1-3'!$D39-'E-1-3'!$E39,0)</f>
        <v>0</v>
      </c>
      <c r="Y29" s="129">
        <f>IF(Y$6='E-1-3'!$G39,'E-1-3'!$D39-'E-1-3'!$E39,0)</f>
        <v>0</v>
      </c>
      <c r="Z29" s="129">
        <f>IF(Z$6='E-1-3'!$G39,'E-1-3'!$D39-'E-1-3'!$E39,0)</f>
        <v>0</v>
      </c>
      <c r="AA29" s="129">
        <f>IF(AA$6='E-1-3'!$G39,'E-1-3'!$D39-'E-1-3'!$E39,0)</f>
        <v>0</v>
      </c>
      <c r="AB29" s="129">
        <f>IF(AB$6='E-1-3'!$G39,'E-1-3'!$D39-'E-1-3'!$E39,0)</f>
        <v>0</v>
      </c>
      <c r="AC29" s="129">
        <f>IF(AC$6='E-1-3'!$G39,'E-1-3'!$D39-'E-1-3'!$E39,0)</f>
        <v>0</v>
      </c>
      <c r="AD29" s="129">
        <f>IF(AD$6='E-1-3'!$G39,'E-1-3'!$D39-'E-1-3'!$E39,0)</f>
        <v>0</v>
      </c>
      <c r="AE29" s="129">
        <f>IF(AE$6='E-1-3'!$G39,'E-1-3'!$D39-'E-1-3'!$E39,0)</f>
        <v>0</v>
      </c>
      <c r="AF29" s="129">
        <f>IF(AF$6='E-1-3'!$G39,'E-1-3'!$D39-'E-1-3'!$E39,0)</f>
        <v>0</v>
      </c>
      <c r="AG29" s="129">
        <f>IF(AG$6='E-1-3'!$G39,'E-1-3'!$D39-'E-1-3'!$E39,0)</f>
        <v>0</v>
      </c>
      <c r="AH29" s="129">
        <f>IF(AH$6='E-1-3'!$G39,'E-1-3'!$D39-'E-1-3'!$E39,0)</f>
        <v>0</v>
      </c>
      <c r="AI29" s="130">
        <f>IF(AI$6='E-1-3'!$G39,'E-1-3'!$D39-'E-1-3'!$E39,0)</f>
        <v>0</v>
      </c>
    </row>
    <row r="30" spans="2:35" ht="10.5" customHeight="1">
      <c r="B30" s="109"/>
      <c r="C30" s="117" t="s">
        <v>107</v>
      </c>
      <c r="D30" s="118"/>
      <c r="E30" s="116">
        <f aca="true" t="shared" si="2" ref="E30:AI30">SUM(E26:E29)</f>
        <v>0</v>
      </c>
      <c r="F30" s="112">
        <f t="shared" si="2"/>
        <v>0</v>
      </c>
      <c r="G30" s="112">
        <f t="shared" si="2"/>
        <v>0</v>
      </c>
      <c r="H30" s="112">
        <f t="shared" si="2"/>
        <v>0</v>
      </c>
      <c r="I30" s="112">
        <f t="shared" si="2"/>
        <v>0</v>
      </c>
      <c r="J30" s="112">
        <f t="shared" si="2"/>
        <v>0</v>
      </c>
      <c r="K30" s="112">
        <f t="shared" si="2"/>
        <v>0</v>
      </c>
      <c r="L30" s="112">
        <f t="shared" si="2"/>
        <v>0</v>
      </c>
      <c r="M30" s="112">
        <f t="shared" si="2"/>
        <v>0</v>
      </c>
      <c r="N30" s="112">
        <f t="shared" si="2"/>
        <v>0</v>
      </c>
      <c r="O30" s="112">
        <f t="shared" si="2"/>
        <v>0</v>
      </c>
      <c r="P30" s="112">
        <f t="shared" si="2"/>
        <v>0</v>
      </c>
      <c r="Q30" s="112">
        <f t="shared" si="2"/>
        <v>0</v>
      </c>
      <c r="R30" s="112">
        <f t="shared" si="2"/>
        <v>0</v>
      </c>
      <c r="S30" s="112">
        <f t="shared" si="2"/>
        <v>0</v>
      </c>
      <c r="T30" s="112">
        <f t="shared" si="2"/>
        <v>0</v>
      </c>
      <c r="U30" s="112">
        <f t="shared" si="2"/>
        <v>0</v>
      </c>
      <c r="V30" s="112">
        <f t="shared" si="2"/>
        <v>0</v>
      </c>
      <c r="W30" s="112">
        <f t="shared" si="2"/>
        <v>0</v>
      </c>
      <c r="X30" s="112">
        <f t="shared" si="2"/>
        <v>0</v>
      </c>
      <c r="Y30" s="112">
        <f t="shared" si="2"/>
        <v>0</v>
      </c>
      <c r="Z30" s="112">
        <f t="shared" si="2"/>
        <v>0</v>
      </c>
      <c r="AA30" s="112">
        <f t="shared" si="2"/>
        <v>0</v>
      </c>
      <c r="AB30" s="112">
        <f t="shared" si="2"/>
        <v>0</v>
      </c>
      <c r="AC30" s="112">
        <f t="shared" si="2"/>
        <v>0</v>
      </c>
      <c r="AD30" s="112">
        <f t="shared" si="2"/>
        <v>0</v>
      </c>
      <c r="AE30" s="113">
        <f t="shared" si="2"/>
        <v>0</v>
      </c>
      <c r="AF30" s="113">
        <f t="shared" si="2"/>
        <v>0</v>
      </c>
      <c r="AG30" s="113">
        <f t="shared" si="2"/>
        <v>0</v>
      </c>
      <c r="AH30" s="113">
        <f t="shared" si="2"/>
        <v>0</v>
      </c>
      <c r="AI30" s="114">
        <f t="shared" si="2"/>
        <v>0</v>
      </c>
    </row>
    <row r="31" spans="2:35" ht="10.5" customHeight="1">
      <c r="B31" s="117" t="s">
        <v>104</v>
      </c>
      <c r="C31" s="121"/>
      <c r="D31" s="118"/>
      <c r="E31" s="116">
        <f aca="true" t="shared" si="3" ref="E31:AI31">E16+E24+E25+E30</f>
        <v>0</v>
      </c>
      <c r="F31" s="112">
        <f t="shared" si="3"/>
        <v>782400</v>
      </c>
      <c r="G31" s="112">
        <f t="shared" si="3"/>
        <v>1564800</v>
      </c>
      <c r="H31" s="112">
        <f t="shared" si="3"/>
        <v>0</v>
      </c>
      <c r="I31" s="112">
        <f t="shared" si="3"/>
        <v>0</v>
      </c>
      <c r="J31" s="112">
        <f t="shared" si="3"/>
        <v>0</v>
      </c>
      <c r="K31" s="112">
        <f t="shared" si="3"/>
        <v>0</v>
      </c>
      <c r="L31" s="112">
        <f t="shared" si="3"/>
        <v>0</v>
      </c>
      <c r="M31" s="112">
        <f t="shared" si="3"/>
        <v>0</v>
      </c>
      <c r="N31" s="112">
        <f t="shared" si="3"/>
        <v>0</v>
      </c>
      <c r="O31" s="112">
        <f t="shared" si="3"/>
        <v>0</v>
      </c>
      <c r="P31" s="112">
        <f t="shared" si="3"/>
        <v>0</v>
      </c>
      <c r="Q31" s="112">
        <f t="shared" si="3"/>
        <v>0</v>
      </c>
      <c r="R31" s="112">
        <f t="shared" si="3"/>
        <v>0</v>
      </c>
      <c r="S31" s="112">
        <f t="shared" si="3"/>
        <v>0</v>
      </c>
      <c r="T31" s="112">
        <f t="shared" si="3"/>
        <v>0</v>
      </c>
      <c r="U31" s="112">
        <f t="shared" si="3"/>
        <v>0</v>
      </c>
      <c r="V31" s="112">
        <f t="shared" si="3"/>
        <v>0</v>
      </c>
      <c r="W31" s="112">
        <f t="shared" si="3"/>
        <v>0</v>
      </c>
      <c r="X31" s="112">
        <f t="shared" si="3"/>
        <v>0</v>
      </c>
      <c r="Y31" s="112">
        <f t="shared" si="3"/>
        <v>0</v>
      </c>
      <c r="Z31" s="112">
        <f t="shared" si="3"/>
        <v>0</v>
      </c>
      <c r="AA31" s="112">
        <f t="shared" si="3"/>
        <v>0</v>
      </c>
      <c r="AB31" s="112">
        <f t="shared" si="3"/>
        <v>0</v>
      </c>
      <c r="AC31" s="112">
        <f t="shared" si="3"/>
        <v>0</v>
      </c>
      <c r="AD31" s="112">
        <f t="shared" si="3"/>
        <v>0</v>
      </c>
      <c r="AE31" s="113">
        <f t="shared" si="3"/>
        <v>0</v>
      </c>
      <c r="AF31" s="113">
        <f t="shared" si="3"/>
        <v>0</v>
      </c>
      <c r="AG31" s="113">
        <f t="shared" si="3"/>
        <v>0</v>
      </c>
      <c r="AH31" s="113">
        <f t="shared" si="3"/>
        <v>0</v>
      </c>
      <c r="AI31" s="114">
        <f t="shared" si="3"/>
        <v>0</v>
      </c>
    </row>
    <row r="32" ht="10.5" customHeight="1"/>
    <row r="33" ht="12">
      <c r="B33" s="23" t="s">
        <v>140</v>
      </c>
    </row>
    <row r="34" spans="2:7" ht="10.5" customHeight="1">
      <c r="B34" s="143"/>
      <c r="C34" s="117"/>
      <c r="D34" s="118"/>
      <c r="E34" s="144">
        <v>-2</v>
      </c>
      <c r="F34" s="145">
        <v>-1</v>
      </c>
      <c r="G34" s="146">
        <v>0</v>
      </c>
    </row>
    <row r="35" spans="2:7" ht="10.5" customHeight="1">
      <c r="B35" s="108" t="s">
        <v>103</v>
      </c>
      <c r="C35" s="174" t="s">
        <v>195</v>
      </c>
      <c r="D35" s="120">
        <f>IF('E-1-1'!K9="","",'E-1-1'!K9)</f>
      </c>
      <c r="E35" s="269"/>
      <c r="F35" s="270"/>
      <c r="G35" s="123">
        <f aca="true" t="shared" si="4" ref="G35:G45">1-E35-F35</f>
        <v>1</v>
      </c>
    </row>
    <row r="36" spans="2:7" ht="10.5" customHeight="1">
      <c r="B36" s="115"/>
      <c r="C36" s="181"/>
      <c r="D36" s="120">
        <f>IF('E-1-1'!K10="","",'E-1-1'!K10)</f>
      </c>
      <c r="E36" s="269"/>
      <c r="F36" s="270"/>
      <c r="G36" s="123">
        <f t="shared" si="4"/>
        <v>1</v>
      </c>
    </row>
    <row r="37" spans="2:7" ht="10.5" customHeight="1">
      <c r="B37" s="115"/>
      <c r="C37" s="181"/>
      <c r="D37" s="120">
        <f>IF('E-1-1'!K11="","",'E-1-1'!K11)</f>
      </c>
      <c r="E37" s="269"/>
      <c r="F37" s="270"/>
      <c r="G37" s="123">
        <f t="shared" si="4"/>
        <v>1</v>
      </c>
    </row>
    <row r="38" spans="2:7" ht="10.5" customHeight="1">
      <c r="B38" s="115"/>
      <c r="C38" s="181"/>
      <c r="D38" s="120">
        <f>IF('E-1-1'!K12="","",'E-1-1'!K12)</f>
      </c>
      <c r="E38" s="269"/>
      <c r="F38" s="270"/>
      <c r="G38" s="123">
        <f t="shared" si="4"/>
        <v>1</v>
      </c>
    </row>
    <row r="39" spans="2:7" ht="10.5" customHeight="1">
      <c r="B39" s="115"/>
      <c r="C39" s="181"/>
      <c r="D39" s="120">
        <f>IF('E-1-1'!K13="","",'E-1-1'!K13)</f>
      </c>
      <c r="E39" s="269"/>
      <c r="F39" s="270"/>
      <c r="G39" s="123">
        <f>1-E39-F39</f>
        <v>1</v>
      </c>
    </row>
    <row r="40" spans="2:7" ht="10.5" customHeight="1">
      <c r="B40" s="115"/>
      <c r="C40" s="181"/>
      <c r="D40" s="120">
        <f>IF('E-1-1'!K14="","",'E-1-1'!K14)</f>
      </c>
      <c r="E40" s="269"/>
      <c r="F40" s="270"/>
      <c r="G40" s="123">
        <f>1-E40-F40</f>
        <v>1</v>
      </c>
    </row>
    <row r="41" spans="2:7" ht="10.5" customHeight="1">
      <c r="B41" s="115"/>
      <c r="C41" s="181"/>
      <c r="D41" s="120">
        <f>IF('E-1-1'!K15="","",'E-1-1'!K15)</f>
      </c>
      <c r="E41" s="269"/>
      <c r="F41" s="270"/>
      <c r="G41" s="123">
        <f>1-E41-F41</f>
        <v>1</v>
      </c>
    </row>
    <row r="42" spans="2:7" ht="10.5" customHeight="1">
      <c r="B42" s="115"/>
      <c r="C42" s="193"/>
      <c r="D42" s="120">
        <f>IF('E-1-1'!K16="","",'E-1-1'!K16)</f>
      </c>
      <c r="E42" s="269"/>
      <c r="F42" s="270"/>
      <c r="G42" s="123">
        <f>1-E42-F42</f>
        <v>1</v>
      </c>
    </row>
    <row r="43" spans="2:7" ht="10.5" customHeight="1">
      <c r="B43" s="115"/>
      <c r="C43" s="119" t="s">
        <v>168</v>
      </c>
      <c r="D43" s="120"/>
      <c r="E43" s="269"/>
      <c r="F43" s="270"/>
      <c r="G43" s="123">
        <f t="shared" si="4"/>
        <v>1</v>
      </c>
    </row>
    <row r="44" spans="2:7" ht="10.5" customHeight="1">
      <c r="B44" s="108" t="s">
        <v>150</v>
      </c>
      <c r="C44" s="119" t="s">
        <v>13</v>
      </c>
      <c r="D44" s="120"/>
      <c r="E44" s="269"/>
      <c r="F44" s="270"/>
      <c r="G44" s="123">
        <f t="shared" si="4"/>
        <v>1</v>
      </c>
    </row>
    <row r="45" spans="2:7" ht="10.5" customHeight="1">
      <c r="B45" s="109"/>
      <c r="C45" s="119" t="s">
        <v>7</v>
      </c>
      <c r="D45" s="120"/>
      <c r="E45" s="269"/>
      <c r="F45" s="270"/>
      <c r="G45" s="123">
        <f t="shared" si="4"/>
        <v>1</v>
      </c>
    </row>
    <row r="46" ht="10.5" customHeight="1"/>
    <row r="47" ht="12">
      <c r="B47" s="23" t="s">
        <v>109</v>
      </c>
    </row>
    <row r="48" ht="10.5" customHeight="1"/>
    <row r="49" spans="2:35" ht="10.5" customHeight="1">
      <c r="B49" s="143"/>
      <c r="C49" s="117"/>
      <c r="D49" s="118" t="s">
        <v>147</v>
      </c>
      <c r="E49" s="144">
        <v>-2</v>
      </c>
      <c r="F49" s="145">
        <v>-1</v>
      </c>
      <c r="G49" s="145">
        <v>0</v>
      </c>
      <c r="H49" s="145">
        <v>1</v>
      </c>
      <c r="I49" s="145">
        <v>2</v>
      </c>
      <c r="J49" s="145">
        <v>3</v>
      </c>
      <c r="K49" s="145">
        <v>4</v>
      </c>
      <c r="L49" s="145">
        <v>5</v>
      </c>
      <c r="M49" s="145">
        <v>6</v>
      </c>
      <c r="N49" s="145">
        <v>7</v>
      </c>
      <c r="O49" s="145">
        <v>8</v>
      </c>
      <c r="P49" s="145">
        <v>9</v>
      </c>
      <c r="Q49" s="145">
        <v>10</v>
      </c>
      <c r="R49" s="145">
        <v>11</v>
      </c>
      <c r="S49" s="145">
        <v>12</v>
      </c>
      <c r="T49" s="145">
        <v>13</v>
      </c>
      <c r="U49" s="145">
        <v>14</v>
      </c>
      <c r="V49" s="145">
        <v>15</v>
      </c>
      <c r="W49" s="145">
        <v>16</v>
      </c>
      <c r="X49" s="145">
        <v>17</v>
      </c>
      <c r="Y49" s="145">
        <v>18</v>
      </c>
      <c r="Z49" s="145">
        <v>19</v>
      </c>
      <c r="AA49" s="145">
        <v>20</v>
      </c>
      <c r="AB49" s="145">
        <v>21</v>
      </c>
      <c r="AC49" s="145">
        <v>22</v>
      </c>
      <c r="AD49" s="145">
        <v>23</v>
      </c>
      <c r="AE49" s="145">
        <v>24</v>
      </c>
      <c r="AF49" s="145">
        <v>25</v>
      </c>
      <c r="AG49" s="145">
        <v>26</v>
      </c>
      <c r="AH49" s="145">
        <v>27</v>
      </c>
      <c r="AI49" s="120">
        <v>28</v>
      </c>
    </row>
    <row r="50" spans="2:35" ht="10.5" customHeight="1">
      <c r="B50" s="115" t="s">
        <v>55</v>
      </c>
      <c r="C50" s="115" t="s">
        <v>56</v>
      </c>
      <c r="D50" s="271"/>
      <c r="E50" s="272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66"/>
      <c r="AF50" s="266"/>
      <c r="AG50" s="266"/>
      <c r="AH50" s="266"/>
      <c r="AI50" s="268"/>
    </row>
    <row r="51" spans="2:35" ht="10.5" customHeight="1">
      <c r="B51" s="115"/>
      <c r="C51" s="115"/>
      <c r="D51" s="274"/>
      <c r="E51" s="265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8"/>
    </row>
    <row r="52" spans="2:35" ht="10.5" customHeight="1">
      <c r="B52" s="115"/>
      <c r="C52" s="109"/>
      <c r="D52" s="274"/>
      <c r="E52" s="265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8"/>
    </row>
    <row r="53" spans="2:35" ht="10.5" customHeight="1">
      <c r="B53" s="109"/>
      <c r="C53" s="117" t="s">
        <v>57</v>
      </c>
      <c r="D53" s="118"/>
      <c r="E53" s="116">
        <f>SUM(E50:E52)</f>
        <v>0</v>
      </c>
      <c r="F53" s="112">
        <f>SUM(F50:F52)</f>
        <v>0</v>
      </c>
      <c r="G53" s="112">
        <f>SUM(G50:G52)</f>
        <v>0</v>
      </c>
      <c r="H53" s="112">
        <f>SUM(H50:H52)</f>
        <v>0</v>
      </c>
      <c r="I53" s="112">
        <f>SUM(I50:I52)</f>
        <v>0</v>
      </c>
      <c r="J53" s="112">
        <f aca="true" t="shared" si="5" ref="J53:AI53">SUM(J50:J52)</f>
        <v>0</v>
      </c>
      <c r="K53" s="112">
        <f t="shared" si="5"/>
        <v>0</v>
      </c>
      <c r="L53" s="112">
        <f t="shared" si="5"/>
        <v>0</v>
      </c>
      <c r="M53" s="112">
        <f t="shared" si="5"/>
        <v>0</v>
      </c>
      <c r="N53" s="112">
        <f t="shared" si="5"/>
        <v>0</v>
      </c>
      <c r="O53" s="112">
        <f t="shared" si="5"/>
        <v>0</v>
      </c>
      <c r="P53" s="112">
        <f t="shared" si="5"/>
        <v>0</v>
      </c>
      <c r="Q53" s="112">
        <f t="shared" si="5"/>
        <v>0</v>
      </c>
      <c r="R53" s="112">
        <f t="shared" si="5"/>
        <v>0</v>
      </c>
      <c r="S53" s="112">
        <f t="shared" si="5"/>
        <v>0</v>
      </c>
      <c r="T53" s="112">
        <f t="shared" si="5"/>
        <v>0</v>
      </c>
      <c r="U53" s="112">
        <f t="shared" si="5"/>
        <v>0</v>
      </c>
      <c r="V53" s="112">
        <f t="shared" si="5"/>
        <v>0</v>
      </c>
      <c r="W53" s="112">
        <f t="shared" si="5"/>
        <v>0</v>
      </c>
      <c r="X53" s="112">
        <f t="shared" si="5"/>
        <v>0</v>
      </c>
      <c r="Y53" s="112">
        <f t="shared" si="5"/>
        <v>0</v>
      </c>
      <c r="Z53" s="112">
        <f t="shared" si="5"/>
        <v>0</v>
      </c>
      <c r="AA53" s="112">
        <f t="shared" si="5"/>
        <v>0</v>
      </c>
      <c r="AB53" s="112">
        <f t="shared" si="5"/>
        <v>0</v>
      </c>
      <c r="AC53" s="112">
        <f t="shared" si="5"/>
        <v>0</v>
      </c>
      <c r="AD53" s="112">
        <f t="shared" si="5"/>
        <v>0</v>
      </c>
      <c r="AE53" s="112">
        <f t="shared" si="5"/>
        <v>0</v>
      </c>
      <c r="AF53" s="112">
        <f t="shared" si="5"/>
        <v>0</v>
      </c>
      <c r="AG53" s="112">
        <f t="shared" si="5"/>
        <v>0</v>
      </c>
      <c r="AH53" s="112">
        <f t="shared" si="5"/>
        <v>0</v>
      </c>
      <c r="AI53" s="114">
        <f t="shared" si="5"/>
        <v>0</v>
      </c>
    </row>
    <row r="54" spans="2:35" ht="10.5" customHeight="1">
      <c r="B54" s="108" t="s">
        <v>58</v>
      </c>
      <c r="C54" s="108" t="s">
        <v>59</v>
      </c>
      <c r="D54" s="274"/>
      <c r="E54" s="265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8"/>
    </row>
    <row r="55" spans="2:35" ht="10.5" customHeight="1">
      <c r="B55" s="115"/>
      <c r="C55" s="115"/>
      <c r="D55" s="274"/>
      <c r="E55" s="265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8"/>
    </row>
    <row r="56" spans="2:35" ht="10.5" customHeight="1">
      <c r="B56" s="115"/>
      <c r="C56" s="109"/>
      <c r="D56" s="274"/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8"/>
    </row>
    <row r="57" spans="2:35" ht="10.5" customHeight="1">
      <c r="B57" s="115"/>
      <c r="C57" s="108" t="s">
        <v>112</v>
      </c>
      <c r="D57" s="274"/>
      <c r="E57" s="265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8"/>
    </row>
    <row r="58" spans="2:35" ht="10.5" customHeight="1">
      <c r="B58" s="115"/>
      <c r="C58" s="115"/>
      <c r="D58" s="274"/>
      <c r="E58" s="265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8"/>
    </row>
    <row r="59" spans="2:35" ht="10.5" customHeight="1">
      <c r="B59" s="115"/>
      <c r="C59" s="109"/>
      <c r="D59" s="274"/>
      <c r="E59" s="265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8"/>
    </row>
    <row r="60" spans="2:35" ht="10.5" customHeight="1">
      <c r="B60" s="115"/>
      <c r="C60" s="108" t="s">
        <v>60</v>
      </c>
      <c r="D60" s="275"/>
      <c r="E60" s="265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8"/>
    </row>
    <row r="61" spans="2:35" ht="10.5" customHeight="1">
      <c r="B61" s="115"/>
      <c r="C61" s="115"/>
      <c r="D61" s="276"/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8"/>
    </row>
    <row r="62" spans="2:35" ht="10.5" customHeight="1">
      <c r="B62" s="115"/>
      <c r="C62" s="109"/>
      <c r="D62" s="276"/>
      <c r="E62" s="265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8"/>
    </row>
    <row r="63" spans="2:35" ht="10.5" customHeight="1">
      <c r="B63" s="109"/>
      <c r="C63" s="117" t="s">
        <v>61</v>
      </c>
      <c r="D63" s="118"/>
      <c r="E63" s="116">
        <f>SUM(E54:E62)</f>
        <v>0</v>
      </c>
      <c r="F63" s="112">
        <f aca="true" t="shared" si="6" ref="F63:AI63">SUM(F54:F62)</f>
        <v>0</v>
      </c>
      <c r="G63" s="112">
        <f t="shared" si="6"/>
        <v>0</v>
      </c>
      <c r="H63" s="112">
        <f t="shared" si="6"/>
        <v>0</v>
      </c>
      <c r="I63" s="112">
        <f t="shared" si="6"/>
        <v>0</v>
      </c>
      <c r="J63" s="112">
        <f t="shared" si="6"/>
        <v>0</v>
      </c>
      <c r="K63" s="112">
        <f t="shared" si="6"/>
        <v>0</v>
      </c>
      <c r="L63" s="112">
        <f t="shared" si="6"/>
        <v>0</v>
      </c>
      <c r="M63" s="112">
        <f t="shared" si="6"/>
        <v>0</v>
      </c>
      <c r="N63" s="112">
        <f t="shared" si="6"/>
        <v>0</v>
      </c>
      <c r="O63" s="112">
        <f t="shared" si="6"/>
        <v>0</v>
      </c>
      <c r="P63" s="112">
        <f t="shared" si="6"/>
        <v>0</v>
      </c>
      <c r="Q63" s="112">
        <f t="shared" si="6"/>
        <v>0</v>
      </c>
      <c r="R63" s="112">
        <f t="shared" si="6"/>
        <v>0</v>
      </c>
      <c r="S63" s="112">
        <f t="shared" si="6"/>
        <v>0</v>
      </c>
      <c r="T63" s="112">
        <f t="shared" si="6"/>
        <v>0</v>
      </c>
      <c r="U63" s="112">
        <f t="shared" si="6"/>
        <v>0</v>
      </c>
      <c r="V63" s="112">
        <f t="shared" si="6"/>
        <v>0</v>
      </c>
      <c r="W63" s="112">
        <f t="shared" si="6"/>
        <v>0</v>
      </c>
      <c r="X63" s="112">
        <f t="shared" si="6"/>
        <v>0</v>
      </c>
      <c r="Y63" s="112">
        <f t="shared" si="6"/>
        <v>0</v>
      </c>
      <c r="Z63" s="112">
        <f t="shared" si="6"/>
        <v>0</v>
      </c>
      <c r="AA63" s="112">
        <f t="shared" si="6"/>
        <v>0</v>
      </c>
      <c r="AB63" s="112">
        <f t="shared" si="6"/>
        <v>0</v>
      </c>
      <c r="AC63" s="112">
        <f t="shared" si="6"/>
        <v>0</v>
      </c>
      <c r="AD63" s="112">
        <f t="shared" si="6"/>
        <v>0</v>
      </c>
      <c r="AE63" s="112">
        <f t="shared" si="6"/>
        <v>0</v>
      </c>
      <c r="AF63" s="112">
        <f t="shared" si="6"/>
        <v>0</v>
      </c>
      <c r="AG63" s="112">
        <f t="shared" si="6"/>
        <v>0</v>
      </c>
      <c r="AH63" s="112">
        <f t="shared" si="6"/>
        <v>0</v>
      </c>
      <c r="AI63" s="114">
        <f t="shared" si="6"/>
        <v>0</v>
      </c>
    </row>
    <row r="64" spans="2:35" ht="10.5" customHeight="1">
      <c r="B64" s="110" t="s">
        <v>62</v>
      </c>
      <c r="C64" s="122"/>
      <c r="D64" s="111"/>
      <c r="E64" s="116">
        <f>E53+E63</f>
        <v>0</v>
      </c>
      <c r="F64" s="112">
        <f>F53+F63</f>
        <v>0</v>
      </c>
      <c r="G64" s="112">
        <f>G53+G63</f>
        <v>0</v>
      </c>
      <c r="H64" s="112">
        <f>H53+H63</f>
        <v>0</v>
      </c>
      <c r="I64" s="112">
        <f>I53+I63</f>
        <v>0</v>
      </c>
      <c r="J64" s="112">
        <f aca="true" t="shared" si="7" ref="J64:AI64">J53+J63</f>
        <v>0</v>
      </c>
      <c r="K64" s="112">
        <f t="shared" si="7"/>
        <v>0</v>
      </c>
      <c r="L64" s="112">
        <f t="shared" si="7"/>
        <v>0</v>
      </c>
      <c r="M64" s="112">
        <f t="shared" si="7"/>
        <v>0</v>
      </c>
      <c r="N64" s="112">
        <f t="shared" si="7"/>
        <v>0</v>
      </c>
      <c r="O64" s="112">
        <f t="shared" si="7"/>
        <v>0</v>
      </c>
      <c r="P64" s="112">
        <f t="shared" si="7"/>
        <v>0</v>
      </c>
      <c r="Q64" s="112">
        <f t="shared" si="7"/>
        <v>0</v>
      </c>
      <c r="R64" s="112">
        <f t="shared" si="7"/>
        <v>0</v>
      </c>
      <c r="S64" s="112">
        <f t="shared" si="7"/>
        <v>0</v>
      </c>
      <c r="T64" s="112">
        <f t="shared" si="7"/>
        <v>0</v>
      </c>
      <c r="U64" s="112">
        <f t="shared" si="7"/>
        <v>0</v>
      </c>
      <c r="V64" s="112">
        <f t="shared" si="7"/>
        <v>0</v>
      </c>
      <c r="W64" s="112">
        <f t="shared" si="7"/>
        <v>0</v>
      </c>
      <c r="X64" s="112">
        <f t="shared" si="7"/>
        <v>0</v>
      </c>
      <c r="Y64" s="112">
        <f t="shared" si="7"/>
        <v>0</v>
      </c>
      <c r="Z64" s="112">
        <f t="shared" si="7"/>
        <v>0</v>
      </c>
      <c r="AA64" s="112">
        <f t="shared" si="7"/>
        <v>0</v>
      </c>
      <c r="AB64" s="112">
        <f t="shared" si="7"/>
        <v>0</v>
      </c>
      <c r="AC64" s="112">
        <f t="shared" si="7"/>
        <v>0</v>
      </c>
      <c r="AD64" s="112">
        <f t="shared" si="7"/>
        <v>0</v>
      </c>
      <c r="AE64" s="112">
        <f t="shared" si="7"/>
        <v>0</v>
      </c>
      <c r="AF64" s="112">
        <f t="shared" si="7"/>
        <v>0</v>
      </c>
      <c r="AG64" s="112">
        <f t="shared" si="7"/>
        <v>0</v>
      </c>
      <c r="AH64" s="112">
        <f t="shared" si="7"/>
        <v>0</v>
      </c>
      <c r="AI64" s="114">
        <f t="shared" si="7"/>
        <v>0</v>
      </c>
    </row>
    <row r="65" ht="10.5" customHeight="1"/>
    <row r="66" ht="12">
      <c r="B66" s="23" t="s">
        <v>139</v>
      </c>
    </row>
    <row r="67" ht="10.5" customHeight="1"/>
    <row r="68" spans="2:35" ht="10.5" customHeight="1">
      <c r="B68" s="117" t="s">
        <v>137</v>
      </c>
      <c r="C68" s="121"/>
      <c r="D68" s="118"/>
      <c r="E68" s="116">
        <f aca="true" t="shared" si="8" ref="E68:AI68">E64-E31</f>
        <v>0</v>
      </c>
      <c r="F68" s="112">
        <f t="shared" si="8"/>
        <v>-782400</v>
      </c>
      <c r="G68" s="112">
        <f t="shared" si="8"/>
        <v>-1564800</v>
      </c>
      <c r="H68" s="112">
        <f t="shared" si="8"/>
        <v>0</v>
      </c>
      <c r="I68" s="112">
        <f t="shared" si="8"/>
        <v>0</v>
      </c>
      <c r="J68" s="112">
        <f t="shared" si="8"/>
        <v>0</v>
      </c>
      <c r="K68" s="112">
        <f t="shared" si="8"/>
        <v>0</v>
      </c>
      <c r="L68" s="112">
        <f t="shared" si="8"/>
        <v>0</v>
      </c>
      <c r="M68" s="112">
        <f t="shared" si="8"/>
        <v>0</v>
      </c>
      <c r="N68" s="112">
        <f t="shared" si="8"/>
        <v>0</v>
      </c>
      <c r="O68" s="112">
        <f t="shared" si="8"/>
        <v>0</v>
      </c>
      <c r="P68" s="112">
        <f t="shared" si="8"/>
        <v>0</v>
      </c>
      <c r="Q68" s="112">
        <f t="shared" si="8"/>
        <v>0</v>
      </c>
      <c r="R68" s="112">
        <f t="shared" si="8"/>
        <v>0</v>
      </c>
      <c r="S68" s="112">
        <f t="shared" si="8"/>
        <v>0</v>
      </c>
      <c r="T68" s="112">
        <f t="shared" si="8"/>
        <v>0</v>
      </c>
      <c r="U68" s="112">
        <f t="shared" si="8"/>
        <v>0</v>
      </c>
      <c r="V68" s="112">
        <f t="shared" si="8"/>
        <v>0</v>
      </c>
      <c r="W68" s="112">
        <f t="shared" si="8"/>
        <v>0</v>
      </c>
      <c r="X68" s="112">
        <f t="shared" si="8"/>
        <v>0</v>
      </c>
      <c r="Y68" s="112">
        <f t="shared" si="8"/>
        <v>0</v>
      </c>
      <c r="Z68" s="112">
        <f t="shared" si="8"/>
        <v>0</v>
      </c>
      <c r="AA68" s="112">
        <f t="shared" si="8"/>
        <v>0</v>
      </c>
      <c r="AB68" s="112">
        <f t="shared" si="8"/>
        <v>0</v>
      </c>
      <c r="AC68" s="112">
        <f t="shared" si="8"/>
        <v>0</v>
      </c>
      <c r="AD68" s="112">
        <f t="shared" si="8"/>
        <v>0</v>
      </c>
      <c r="AE68" s="112">
        <f t="shared" si="8"/>
        <v>0</v>
      </c>
      <c r="AF68" s="112">
        <f t="shared" si="8"/>
        <v>0</v>
      </c>
      <c r="AG68" s="112">
        <f t="shared" si="8"/>
        <v>0</v>
      </c>
      <c r="AH68" s="112">
        <f t="shared" si="8"/>
        <v>0</v>
      </c>
      <c r="AI68" s="114">
        <f t="shared" si="8"/>
        <v>0</v>
      </c>
    </row>
    <row r="69" spans="2:35" ht="10.5" customHeight="1">
      <c r="B69" s="110" t="s">
        <v>138</v>
      </c>
      <c r="C69" s="122"/>
      <c r="D69" s="111"/>
      <c r="E69" s="112">
        <f>SUM($E68:E68)</f>
        <v>0</v>
      </c>
      <c r="F69" s="112">
        <f>SUM($E68:F68)</f>
        <v>-782400</v>
      </c>
      <c r="G69" s="112">
        <f>SUM($E68:G68)</f>
        <v>-2347200</v>
      </c>
      <c r="H69" s="112">
        <f>SUM($E68:H68)</f>
        <v>-2347200</v>
      </c>
      <c r="I69" s="112">
        <f>SUM($E68:I68)</f>
        <v>-2347200</v>
      </c>
      <c r="J69" s="112">
        <f>SUM($E68:J68)</f>
        <v>-2347200</v>
      </c>
      <c r="K69" s="112">
        <f>SUM($E68:K68)</f>
        <v>-2347200</v>
      </c>
      <c r="L69" s="112">
        <f>SUM($E68:L68)</f>
        <v>-2347200</v>
      </c>
      <c r="M69" s="112">
        <f>SUM($E68:M68)</f>
        <v>-2347200</v>
      </c>
      <c r="N69" s="112">
        <f>SUM($E68:N68)</f>
        <v>-2347200</v>
      </c>
      <c r="O69" s="112">
        <f>SUM($E68:O68)</f>
        <v>-2347200</v>
      </c>
      <c r="P69" s="112">
        <f>SUM($E68:P68)</f>
        <v>-2347200</v>
      </c>
      <c r="Q69" s="112">
        <f>SUM($E68:Q68)</f>
        <v>-2347200</v>
      </c>
      <c r="R69" s="112">
        <f>SUM($E68:R68)</f>
        <v>-2347200</v>
      </c>
      <c r="S69" s="112">
        <f>SUM($E68:S68)</f>
        <v>-2347200</v>
      </c>
      <c r="T69" s="112">
        <f>SUM($E68:T68)</f>
        <v>-2347200</v>
      </c>
      <c r="U69" s="112">
        <f>SUM($E68:U68)</f>
        <v>-2347200</v>
      </c>
      <c r="V69" s="112">
        <f>SUM($E68:V68)</f>
        <v>-2347200</v>
      </c>
      <c r="W69" s="112">
        <f>SUM($E68:W68)</f>
        <v>-2347200</v>
      </c>
      <c r="X69" s="112">
        <f>SUM($E68:X68)</f>
        <v>-2347200</v>
      </c>
      <c r="Y69" s="112">
        <f>SUM($E68:Y68)</f>
        <v>-2347200</v>
      </c>
      <c r="Z69" s="112">
        <f>SUM($E68:Z68)</f>
        <v>-2347200</v>
      </c>
      <c r="AA69" s="112">
        <f>SUM($E68:AA68)</f>
        <v>-2347200</v>
      </c>
      <c r="AB69" s="112">
        <f>SUM($E68:AB68)</f>
        <v>-2347200</v>
      </c>
      <c r="AC69" s="112">
        <f>SUM($E68:AC68)</f>
        <v>-2347200</v>
      </c>
      <c r="AD69" s="112">
        <f>SUM($E68:AD68)</f>
        <v>-2347200</v>
      </c>
      <c r="AE69" s="112">
        <f>SUM($E68:AE68)</f>
        <v>-2347200</v>
      </c>
      <c r="AF69" s="112">
        <f>SUM($E68:AF68)</f>
        <v>-2347200</v>
      </c>
      <c r="AG69" s="112">
        <f>SUM($E68:AG68)</f>
        <v>-2347200</v>
      </c>
      <c r="AH69" s="112">
        <f>SUM($E68:AH68)</f>
        <v>-2347200</v>
      </c>
      <c r="AI69" s="114">
        <f>SUM($E68:AI68)</f>
        <v>-2347200</v>
      </c>
    </row>
  </sheetData>
  <sheetProtection password="D71B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I40"/>
  <sheetViews>
    <sheetView zoomScale="150" zoomScaleNormal="150" workbookViewId="0" topLeftCell="A1">
      <selection activeCell="A1" sqref="A1"/>
    </sheetView>
  </sheetViews>
  <sheetFormatPr defaultColWidth="9.00390625" defaultRowHeight="15" customHeight="1"/>
  <cols>
    <col min="1" max="1" width="1.75390625" style="170" customWidth="1"/>
    <col min="2" max="3" width="10.75390625" style="170" customWidth="1"/>
    <col min="4" max="35" width="5.875" style="170" customWidth="1"/>
    <col min="36" max="16384" width="12.75390625" style="170" customWidth="1"/>
  </cols>
  <sheetData>
    <row r="4" ht="15" customHeight="1">
      <c r="B4" s="1" t="s">
        <v>25</v>
      </c>
    </row>
    <row r="6" spans="2:35" ht="12" customHeight="1">
      <c r="B6" s="119" t="s">
        <v>145</v>
      </c>
      <c r="C6" s="120"/>
      <c r="D6" s="171" t="s">
        <v>143</v>
      </c>
      <c r="E6" s="172" t="s">
        <v>144</v>
      </c>
      <c r="F6" s="172" t="s">
        <v>146</v>
      </c>
      <c r="G6" s="173" t="s">
        <v>142</v>
      </c>
      <c r="H6" s="171">
        <v>1</v>
      </c>
      <c r="I6" s="172">
        <v>2</v>
      </c>
      <c r="J6" s="172">
        <v>3</v>
      </c>
      <c r="K6" s="172">
        <v>4</v>
      </c>
      <c r="L6" s="172">
        <v>5</v>
      </c>
      <c r="M6" s="172">
        <v>6</v>
      </c>
      <c r="N6" s="172">
        <v>7</v>
      </c>
      <c r="O6" s="172">
        <v>8</v>
      </c>
      <c r="P6" s="172">
        <v>9</v>
      </c>
      <c r="Q6" s="172">
        <v>10</v>
      </c>
      <c r="R6" s="172">
        <v>11</v>
      </c>
      <c r="S6" s="172">
        <v>12</v>
      </c>
      <c r="T6" s="172">
        <v>13</v>
      </c>
      <c r="U6" s="172">
        <v>14</v>
      </c>
      <c r="V6" s="172">
        <v>15</v>
      </c>
      <c r="W6" s="172">
        <v>16</v>
      </c>
      <c r="X6" s="172">
        <v>17</v>
      </c>
      <c r="Y6" s="172">
        <v>18</v>
      </c>
      <c r="Z6" s="172">
        <v>19</v>
      </c>
      <c r="AA6" s="172">
        <v>20</v>
      </c>
      <c r="AB6" s="172">
        <v>21</v>
      </c>
      <c r="AC6" s="172">
        <v>22</v>
      </c>
      <c r="AD6" s="172">
        <v>23</v>
      </c>
      <c r="AE6" s="172">
        <v>24</v>
      </c>
      <c r="AF6" s="172">
        <v>25</v>
      </c>
      <c r="AG6" s="172">
        <v>26</v>
      </c>
      <c r="AH6" s="172">
        <v>27</v>
      </c>
      <c r="AI6" s="173">
        <v>28</v>
      </c>
    </row>
    <row r="7" spans="2:35" ht="12" customHeight="1">
      <c r="B7" s="174" t="s">
        <v>193</v>
      </c>
      <c r="C7" s="175">
        <f>IF('E-1-1'!K9="","",'E-1-1'!K9)</f>
      </c>
      <c r="D7" s="176">
        <f>'E-1-1'!L9</f>
        <v>0</v>
      </c>
      <c r="E7" s="177">
        <f>D7*0.1</f>
        <v>0</v>
      </c>
      <c r="F7" s="277"/>
      <c r="G7" s="178">
        <v>0</v>
      </c>
      <c r="H7" s="179">
        <f>IF(H$6&gt;$G7,IF(H$6-$G7&gt;$F7,0,SLN($D7,$E7,$F7)),0)</f>
        <v>0</v>
      </c>
      <c r="I7" s="177">
        <f>IF(I$6&gt;$G7,IF(I$6-$G7&gt;$F7,0,SLN($D7,$E7,$F7)),0)</f>
        <v>0</v>
      </c>
      <c r="J7" s="177">
        <f aca="true" t="shared" si="0" ref="J7:AI14">IF(J$6&gt;$G7,IF(J$6-$G7&gt;$F7,0,SLN($D7,$E7,$F7)),0)</f>
        <v>0</v>
      </c>
      <c r="K7" s="177">
        <f t="shared" si="0"/>
        <v>0</v>
      </c>
      <c r="L7" s="177">
        <f t="shared" si="0"/>
        <v>0</v>
      </c>
      <c r="M7" s="177">
        <f t="shared" si="0"/>
        <v>0</v>
      </c>
      <c r="N7" s="177">
        <f t="shared" si="0"/>
        <v>0</v>
      </c>
      <c r="O7" s="177">
        <f t="shared" si="0"/>
        <v>0</v>
      </c>
      <c r="P7" s="177">
        <f t="shared" si="0"/>
        <v>0</v>
      </c>
      <c r="Q7" s="177">
        <f t="shared" si="0"/>
        <v>0</v>
      </c>
      <c r="R7" s="177">
        <f t="shared" si="0"/>
        <v>0</v>
      </c>
      <c r="S7" s="177">
        <f t="shared" si="0"/>
        <v>0</v>
      </c>
      <c r="T7" s="177">
        <f t="shared" si="0"/>
        <v>0</v>
      </c>
      <c r="U7" s="177">
        <f t="shared" si="0"/>
        <v>0</v>
      </c>
      <c r="V7" s="177">
        <f t="shared" si="0"/>
        <v>0</v>
      </c>
      <c r="W7" s="177">
        <f t="shared" si="0"/>
        <v>0</v>
      </c>
      <c r="X7" s="177">
        <f t="shared" si="0"/>
        <v>0</v>
      </c>
      <c r="Y7" s="177">
        <f t="shared" si="0"/>
        <v>0</v>
      </c>
      <c r="Z7" s="177">
        <f t="shared" si="0"/>
        <v>0</v>
      </c>
      <c r="AA7" s="177">
        <f t="shared" si="0"/>
        <v>0</v>
      </c>
      <c r="AB7" s="177">
        <f t="shared" si="0"/>
        <v>0</v>
      </c>
      <c r="AC7" s="177">
        <f t="shared" si="0"/>
        <v>0</v>
      </c>
      <c r="AD7" s="177">
        <f t="shared" si="0"/>
        <v>0</v>
      </c>
      <c r="AE7" s="177">
        <f t="shared" si="0"/>
        <v>0</v>
      </c>
      <c r="AF7" s="177">
        <f t="shared" si="0"/>
        <v>0</v>
      </c>
      <c r="AG7" s="177">
        <f t="shared" si="0"/>
        <v>0</v>
      </c>
      <c r="AH7" s="177">
        <f t="shared" si="0"/>
        <v>0</v>
      </c>
      <c r="AI7" s="180">
        <f t="shared" si="0"/>
        <v>0</v>
      </c>
    </row>
    <row r="8" spans="2:35" ht="12" customHeight="1">
      <c r="B8" s="181"/>
      <c r="C8" s="182">
        <f>IF('E-1-1'!K10="","",'E-1-1'!K10)</f>
      </c>
      <c r="D8" s="183">
        <f>'E-1-1'!L10</f>
        <v>0</v>
      </c>
      <c r="E8" s="184">
        <f aca="true" t="shared" si="1" ref="E8:E14">D8*0.1</f>
        <v>0</v>
      </c>
      <c r="F8" s="278"/>
      <c r="G8" s="185">
        <v>0</v>
      </c>
      <c r="H8" s="186">
        <f aca="true" t="shared" si="2" ref="H8:I14">IF(H$6&gt;$G8,IF(H$6-$G8&gt;$F8,0,SLN($D8,$E8,$F8)),0)</f>
        <v>0</v>
      </c>
      <c r="I8" s="184">
        <f t="shared" si="2"/>
        <v>0</v>
      </c>
      <c r="J8" s="184">
        <f t="shared" si="0"/>
        <v>0</v>
      </c>
      <c r="K8" s="184">
        <f t="shared" si="0"/>
        <v>0</v>
      </c>
      <c r="L8" s="184">
        <f t="shared" si="0"/>
        <v>0</v>
      </c>
      <c r="M8" s="184">
        <f t="shared" si="0"/>
        <v>0</v>
      </c>
      <c r="N8" s="184">
        <f t="shared" si="0"/>
        <v>0</v>
      </c>
      <c r="O8" s="184">
        <f t="shared" si="0"/>
        <v>0</v>
      </c>
      <c r="P8" s="184">
        <f t="shared" si="0"/>
        <v>0</v>
      </c>
      <c r="Q8" s="184">
        <f t="shared" si="0"/>
        <v>0</v>
      </c>
      <c r="R8" s="184">
        <f t="shared" si="0"/>
        <v>0</v>
      </c>
      <c r="S8" s="184">
        <f t="shared" si="0"/>
        <v>0</v>
      </c>
      <c r="T8" s="184">
        <f t="shared" si="0"/>
        <v>0</v>
      </c>
      <c r="U8" s="184">
        <f t="shared" si="0"/>
        <v>0</v>
      </c>
      <c r="V8" s="184">
        <f t="shared" si="0"/>
        <v>0</v>
      </c>
      <c r="W8" s="184">
        <f t="shared" si="0"/>
        <v>0</v>
      </c>
      <c r="X8" s="184">
        <f t="shared" si="0"/>
        <v>0</v>
      </c>
      <c r="Y8" s="184">
        <f t="shared" si="0"/>
        <v>0</v>
      </c>
      <c r="Z8" s="184">
        <f t="shared" si="0"/>
        <v>0</v>
      </c>
      <c r="AA8" s="184">
        <f t="shared" si="0"/>
        <v>0</v>
      </c>
      <c r="AB8" s="184">
        <f t="shared" si="0"/>
        <v>0</v>
      </c>
      <c r="AC8" s="184">
        <f t="shared" si="0"/>
        <v>0</v>
      </c>
      <c r="AD8" s="184">
        <f t="shared" si="0"/>
        <v>0</v>
      </c>
      <c r="AE8" s="184">
        <f t="shared" si="0"/>
        <v>0</v>
      </c>
      <c r="AF8" s="184">
        <f t="shared" si="0"/>
        <v>0</v>
      </c>
      <c r="AG8" s="184">
        <f t="shared" si="0"/>
        <v>0</v>
      </c>
      <c r="AH8" s="184">
        <f t="shared" si="0"/>
        <v>0</v>
      </c>
      <c r="AI8" s="187">
        <f t="shared" si="0"/>
        <v>0</v>
      </c>
    </row>
    <row r="9" spans="2:35" ht="12" customHeight="1">
      <c r="B9" s="181"/>
      <c r="C9" s="182">
        <f>IF('E-1-1'!K11="","",'E-1-1'!K11)</f>
      </c>
      <c r="D9" s="183">
        <f>'E-1-1'!L11</f>
        <v>0</v>
      </c>
      <c r="E9" s="184">
        <f t="shared" si="1"/>
        <v>0</v>
      </c>
      <c r="F9" s="278"/>
      <c r="G9" s="185">
        <v>0</v>
      </c>
      <c r="H9" s="186">
        <f t="shared" si="2"/>
        <v>0</v>
      </c>
      <c r="I9" s="184">
        <f t="shared" si="2"/>
        <v>0</v>
      </c>
      <c r="J9" s="184">
        <f t="shared" si="0"/>
        <v>0</v>
      </c>
      <c r="K9" s="184">
        <f t="shared" si="0"/>
        <v>0</v>
      </c>
      <c r="L9" s="184">
        <f t="shared" si="0"/>
        <v>0</v>
      </c>
      <c r="M9" s="184">
        <f t="shared" si="0"/>
        <v>0</v>
      </c>
      <c r="N9" s="184">
        <f t="shared" si="0"/>
        <v>0</v>
      </c>
      <c r="O9" s="184">
        <f t="shared" si="0"/>
        <v>0</v>
      </c>
      <c r="P9" s="184">
        <f t="shared" si="0"/>
        <v>0</v>
      </c>
      <c r="Q9" s="184">
        <f t="shared" si="0"/>
        <v>0</v>
      </c>
      <c r="R9" s="184">
        <f t="shared" si="0"/>
        <v>0</v>
      </c>
      <c r="S9" s="184">
        <f t="shared" si="0"/>
        <v>0</v>
      </c>
      <c r="T9" s="184">
        <f t="shared" si="0"/>
        <v>0</v>
      </c>
      <c r="U9" s="184">
        <f t="shared" si="0"/>
        <v>0</v>
      </c>
      <c r="V9" s="184">
        <f t="shared" si="0"/>
        <v>0</v>
      </c>
      <c r="W9" s="184">
        <f t="shared" si="0"/>
        <v>0</v>
      </c>
      <c r="X9" s="184">
        <f t="shared" si="0"/>
        <v>0</v>
      </c>
      <c r="Y9" s="184">
        <f t="shared" si="0"/>
        <v>0</v>
      </c>
      <c r="Z9" s="184">
        <f t="shared" si="0"/>
        <v>0</v>
      </c>
      <c r="AA9" s="184">
        <f t="shared" si="0"/>
        <v>0</v>
      </c>
      <c r="AB9" s="184">
        <f t="shared" si="0"/>
        <v>0</v>
      </c>
      <c r="AC9" s="184">
        <f t="shared" si="0"/>
        <v>0</v>
      </c>
      <c r="AD9" s="184">
        <f t="shared" si="0"/>
        <v>0</v>
      </c>
      <c r="AE9" s="184">
        <f t="shared" si="0"/>
        <v>0</v>
      </c>
      <c r="AF9" s="184">
        <f t="shared" si="0"/>
        <v>0</v>
      </c>
      <c r="AG9" s="184">
        <f t="shared" si="0"/>
        <v>0</v>
      </c>
      <c r="AH9" s="184">
        <f t="shared" si="0"/>
        <v>0</v>
      </c>
      <c r="AI9" s="187">
        <f t="shared" si="0"/>
        <v>0</v>
      </c>
    </row>
    <row r="10" spans="2:35" ht="12" customHeight="1">
      <c r="B10" s="181"/>
      <c r="C10" s="182">
        <f>IF('E-1-1'!K12="","",'E-1-1'!K12)</f>
      </c>
      <c r="D10" s="183">
        <f>'E-1-1'!L12</f>
        <v>0</v>
      </c>
      <c r="E10" s="184">
        <f t="shared" si="1"/>
        <v>0</v>
      </c>
      <c r="F10" s="278"/>
      <c r="G10" s="185">
        <v>0</v>
      </c>
      <c r="H10" s="186">
        <f t="shared" si="2"/>
        <v>0</v>
      </c>
      <c r="I10" s="184">
        <f t="shared" si="2"/>
        <v>0</v>
      </c>
      <c r="J10" s="184">
        <f t="shared" si="0"/>
        <v>0</v>
      </c>
      <c r="K10" s="184">
        <f t="shared" si="0"/>
        <v>0</v>
      </c>
      <c r="L10" s="184">
        <f t="shared" si="0"/>
        <v>0</v>
      </c>
      <c r="M10" s="184">
        <f t="shared" si="0"/>
        <v>0</v>
      </c>
      <c r="N10" s="184">
        <f t="shared" si="0"/>
        <v>0</v>
      </c>
      <c r="O10" s="184">
        <f t="shared" si="0"/>
        <v>0</v>
      </c>
      <c r="P10" s="184">
        <f t="shared" si="0"/>
        <v>0</v>
      </c>
      <c r="Q10" s="184">
        <f t="shared" si="0"/>
        <v>0</v>
      </c>
      <c r="R10" s="184">
        <f t="shared" si="0"/>
        <v>0</v>
      </c>
      <c r="S10" s="184">
        <f t="shared" si="0"/>
        <v>0</v>
      </c>
      <c r="T10" s="184">
        <f t="shared" si="0"/>
        <v>0</v>
      </c>
      <c r="U10" s="184">
        <f t="shared" si="0"/>
        <v>0</v>
      </c>
      <c r="V10" s="184">
        <f t="shared" si="0"/>
        <v>0</v>
      </c>
      <c r="W10" s="184">
        <f t="shared" si="0"/>
        <v>0</v>
      </c>
      <c r="X10" s="184">
        <f t="shared" si="0"/>
        <v>0</v>
      </c>
      <c r="Y10" s="184">
        <f t="shared" si="0"/>
        <v>0</v>
      </c>
      <c r="Z10" s="184">
        <f t="shared" si="0"/>
        <v>0</v>
      </c>
      <c r="AA10" s="184">
        <f t="shared" si="0"/>
        <v>0</v>
      </c>
      <c r="AB10" s="184">
        <f t="shared" si="0"/>
        <v>0</v>
      </c>
      <c r="AC10" s="184">
        <f t="shared" si="0"/>
        <v>0</v>
      </c>
      <c r="AD10" s="184">
        <f t="shared" si="0"/>
        <v>0</v>
      </c>
      <c r="AE10" s="184">
        <f t="shared" si="0"/>
        <v>0</v>
      </c>
      <c r="AF10" s="184">
        <f t="shared" si="0"/>
        <v>0</v>
      </c>
      <c r="AG10" s="184">
        <f t="shared" si="0"/>
        <v>0</v>
      </c>
      <c r="AH10" s="184">
        <f t="shared" si="0"/>
        <v>0</v>
      </c>
      <c r="AI10" s="187">
        <f t="shared" si="0"/>
        <v>0</v>
      </c>
    </row>
    <row r="11" spans="2:35" ht="12" customHeight="1">
      <c r="B11" s="181"/>
      <c r="C11" s="182">
        <f>IF('E-1-1'!K13="","",'E-1-1'!K13)</f>
      </c>
      <c r="D11" s="183">
        <f>'E-1-1'!L13</f>
        <v>0</v>
      </c>
      <c r="E11" s="184">
        <f t="shared" si="1"/>
        <v>0</v>
      </c>
      <c r="F11" s="278"/>
      <c r="G11" s="185">
        <v>0</v>
      </c>
      <c r="H11" s="186">
        <f t="shared" si="2"/>
        <v>0</v>
      </c>
      <c r="I11" s="184">
        <f t="shared" si="2"/>
        <v>0</v>
      </c>
      <c r="J11" s="184">
        <f t="shared" si="0"/>
        <v>0</v>
      </c>
      <c r="K11" s="184">
        <f t="shared" si="0"/>
        <v>0</v>
      </c>
      <c r="L11" s="184">
        <f t="shared" si="0"/>
        <v>0</v>
      </c>
      <c r="M11" s="184">
        <f t="shared" si="0"/>
        <v>0</v>
      </c>
      <c r="N11" s="184">
        <f t="shared" si="0"/>
        <v>0</v>
      </c>
      <c r="O11" s="184">
        <f t="shared" si="0"/>
        <v>0</v>
      </c>
      <c r="P11" s="184">
        <f t="shared" si="0"/>
        <v>0</v>
      </c>
      <c r="Q11" s="184">
        <f t="shared" si="0"/>
        <v>0</v>
      </c>
      <c r="R11" s="184">
        <f t="shared" si="0"/>
        <v>0</v>
      </c>
      <c r="S11" s="184">
        <f t="shared" si="0"/>
        <v>0</v>
      </c>
      <c r="T11" s="184">
        <f t="shared" si="0"/>
        <v>0</v>
      </c>
      <c r="U11" s="184">
        <f t="shared" si="0"/>
        <v>0</v>
      </c>
      <c r="V11" s="184">
        <f t="shared" si="0"/>
        <v>0</v>
      </c>
      <c r="W11" s="184">
        <f t="shared" si="0"/>
        <v>0</v>
      </c>
      <c r="X11" s="184">
        <f t="shared" si="0"/>
        <v>0</v>
      </c>
      <c r="Y11" s="184">
        <f t="shared" si="0"/>
        <v>0</v>
      </c>
      <c r="Z11" s="184">
        <f t="shared" si="0"/>
        <v>0</v>
      </c>
      <c r="AA11" s="184">
        <f t="shared" si="0"/>
        <v>0</v>
      </c>
      <c r="AB11" s="184">
        <f t="shared" si="0"/>
        <v>0</v>
      </c>
      <c r="AC11" s="184">
        <f t="shared" si="0"/>
        <v>0</v>
      </c>
      <c r="AD11" s="184">
        <f t="shared" si="0"/>
        <v>0</v>
      </c>
      <c r="AE11" s="184">
        <f t="shared" si="0"/>
        <v>0</v>
      </c>
      <c r="AF11" s="184">
        <f t="shared" si="0"/>
        <v>0</v>
      </c>
      <c r="AG11" s="184">
        <f t="shared" si="0"/>
        <v>0</v>
      </c>
      <c r="AH11" s="184">
        <f t="shared" si="0"/>
        <v>0</v>
      </c>
      <c r="AI11" s="187">
        <f t="shared" si="0"/>
        <v>0</v>
      </c>
    </row>
    <row r="12" spans="2:35" ht="12" customHeight="1">
      <c r="B12" s="181"/>
      <c r="C12" s="182">
        <f>IF('E-1-1'!K14="","",'E-1-1'!K14)</f>
      </c>
      <c r="D12" s="183">
        <f>'E-1-1'!L14</f>
        <v>0</v>
      </c>
      <c r="E12" s="184">
        <f t="shared" si="1"/>
        <v>0</v>
      </c>
      <c r="F12" s="278"/>
      <c r="G12" s="185">
        <v>0</v>
      </c>
      <c r="H12" s="186">
        <f t="shared" si="2"/>
        <v>0</v>
      </c>
      <c r="I12" s="184">
        <f t="shared" si="2"/>
        <v>0</v>
      </c>
      <c r="J12" s="184">
        <f t="shared" si="0"/>
        <v>0</v>
      </c>
      <c r="K12" s="184">
        <f t="shared" si="0"/>
        <v>0</v>
      </c>
      <c r="L12" s="184">
        <f t="shared" si="0"/>
        <v>0</v>
      </c>
      <c r="M12" s="184">
        <f t="shared" si="0"/>
        <v>0</v>
      </c>
      <c r="N12" s="184">
        <f t="shared" si="0"/>
        <v>0</v>
      </c>
      <c r="O12" s="184">
        <f t="shared" si="0"/>
        <v>0</v>
      </c>
      <c r="P12" s="184">
        <f t="shared" si="0"/>
        <v>0</v>
      </c>
      <c r="Q12" s="184">
        <f t="shared" si="0"/>
        <v>0</v>
      </c>
      <c r="R12" s="184">
        <f t="shared" si="0"/>
        <v>0</v>
      </c>
      <c r="S12" s="184">
        <f t="shared" si="0"/>
        <v>0</v>
      </c>
      <c r="T12" s="184">
        <f t="shared" si="0"/>
        <v>0</v>
      </c>
      <c r="U12" s="184">
        <f t="shared" si="0"/>
        <v>0</v>
      </c>
      <c r="V12" s="184">
        <f t="shared" si="0"/>
        <v>0</v>
      </c>
      <c r="W12" s="184">
        <f t="shared" si="0"/>
        <v>0</v>
      </c>
      <c r="X12" s="184">
        <f t="shared" si="0"/>
        <v>0</v>
      </c>
      <c r="Y12" s="184">
        <f t="shared" si="0"/>
        <v>0</v>
      </c>
      <c r="Z12" s="184">
        <f t="shared" si="0"/>
        <v>0</v>
      </c>
      <c r="AA12" s="184">
        <f t="shared" si="0"/>
        <v>0</v>
      </c>
      <c r="AB12" s="184">
        <f t="shared" si="0"/>
        <v>0</v>
      </c>
      <c r="AC12" s="184">
        <f t="shared" si="0"/>
        <v>0</v>
      </c>
      <c r="AD12" s="184">
        <f t="shared" si="0"/>
        <v>0</v>
      </c>
      <c r="AE12" s="184">
        <f t="shared" si="0"/>
        <v>0</v>
      </c>
      <c r="AF12" s="184">
        <f t="shared" si="0"/>
        <v>0</v>
      </c>
      <c r="AG12" s="184">
        <f t="shared" si="0"/>
        <v>0</v>
      </c>
      <c r="AH12" s="184">
        <f t="shared" si="0"/>
        <v>0</v>
      </c>
      <c r="AI12" s="187">
        <f t="shared" si="0"/>
        <v>0</v>
      </c>
    </row>
    <row r="13" spans="2:35" ht="12" customHeight="1">
      <c r="B13" s="181"/>
      <c r="C13" s="182">
        <f>IF('E-1-1'!K15="","",'E-1-1'!K15)</f>
      </c>
      <c r="D13" s="183">
        <f>'E-1-1'!L15</f>
        <v>0</v>
      </c>
      <c r="E13" s="184">
        <f t="shared" si="1"/>
        <v>0</v>
      </c>
      <c r="F13" s="278"/>
      <c r="G13" s="185">
        <v>0</v>
      </c>
      <c r="H13" s="186">
        <f t="shared" si="2"/>
        <v>0</v>
      </c>
      <c r="I13" s="184">
        <f t="shared" si="2"/>
        <v>0</v>
      </c>
      <c r="J13" s="184">
        <f t="shared" si="0"/>
        <v>0</v>
      </c>
      <c r="K13" s="184">
        <f t="shared" si="0"/>
        <v>0</v>
      </c>
      <c r="L13" s="184">
        <f t="shared" si="0"/>
        <v>0</v>
      </c>
      <c r="M13" s="184">
        <f t="shared" si="0"/>
        <v>0</v>
      </c>
      <c r="N13" s="184">
        <f t="shared" si="0"/>
        <v>0</v>
      </c>
      <c r="O13" s="184">
        <f t="shared" si="0"/>
        <v>0</v>
      </c>
      <c r="P13" s="184">
        <f t="shared" si="0"/>
        <v>0</v>
      </c>
      <c r="Q13" s="184">
        <f t="shared" si="0"/>
        <v>0</v>
      </c>
      <c r="R13" s="184">
        <f t="shared" si="0"/>
        <v>0</v>
      </c>
      <c r="S13" s="184">
        <f t="shared" si="0"/>
        <v>0</v>
      </c>
      <c r="T13" s="184">
        <f t="shared" si="0"/>
        <v>0</v>
      </c>
      <c r="U13" s="184">
        <f t="shared" si="0"/>
        <v>0</v>
      </c>
      <c r="V13" s="184">
        <f t="shared" si="0"/>
        <v>0</v>
      </c>
      <c r="W13" s="184">
        <f t="shared" si="0"/>
        <v>0</v>
      </c>
      <c r="X13" s="184">
        <f t="shared" si="0"/>
        <v>0</v>
      </c>
      <c r="Y13" s="184">
        <f t="shared" si="0"/>
        <v>0</v>
      </c>
      <c r="Z13" s="184">
        <f t="shared" si="0"/>
        <v>0</v>
      </c>
      <c r="AA13" s="184">
        <f t="shared" si="0"/>
        <v>0</v>
      </c>
      <c r="AB13" s="184">
        <f t="shared" si="0"/>
        <v>0</v>
      </c>
      <c r="AC13" s="184">
        <f t="shared" si="0"/>
        <v>0</v>
      </c>
      <c r="AD13" s="184">
        <f t="shared" si="0"/>
        <v>0</v>
      </c>
      <c r="AE13" s="184">
        <f t="shared" si="0"/>
        <v>0</v>
      </c>
      <c r="AF13" s="184">
        <f t="shared" si="0"/>
        <v>0</v>
      </c>
      <c r="AG13" s="184">
        <f t="shared" si="0"/>
        <v>0</v>
      </c>
      <c r="AH13" s="184">
        <f t="shared" si="0"/>
        <v>0</v>
      </c>
      <c r="AI13" s="187">
        <f t="shared" si="0"/>
        <v>0</v>
      </c>
    </row>
    <row r="14" spans="2:35" ht="12" customHeight="1">
      <c r="B14" s="181"/>
      <c r="C14" s="240">
        <f>IF('E-1-1'!K16="","",'E-1-1'!K16)</f>
      </c>
      <c r="D14" s="241">
        <f>'E-1-1'!L16</f>
        <v>0</v>
      </c>
      <c r="E14" s="242">
        <f t="shared" si="1"/>
        <v>0</v>
      </c>
      <c r="F14" s="279"/>
      <c r="G14" s="243">
        <v>0</v>
      </c>
      <c r="H14" s="244">
        <f t="shared" si="2"/>
        <v>0</v>
      </c>
      <c r="I14" s="242">
        <f t="shared" si="2"/>
        <v>0</v>
      </c>
      <c r="J14" s="242">
        <f t="shared" si="0"/>
        <v>0</v>
      </c>
      <c r="K14" s="242">
        <f t="shared" si="0"/>
        <v>0</v>
      </c>
      <c r="L14" s="242">
        <f t="shared" si="0"/>
        <v>0</v>
      </c>
      <c r="M14" s="242">
        <f t="shared" si="0"/>
        <v>0</v>
      </c>
      <c r="N14" s="242">
        <f t="shared" si="0"/>
        <v>0</v>
      </c>
      <c r="O14" s="242">
        <f t="shared" si="0"/>
        <v>0</v>
      </c>
      <c r="P14" s="242">
        <f t="shared" si="0"/>
        <v>0</v>
      </c>
      <c r="Q14" s="242">
        <f t="shared" si="0"/>
        <v>0</v>
      </c>
      <c r="R14" s="242">
        <f t="shared" si="0"/>
        <v>0</v>
      </c>
      <c r="S14" s="242">
        <f t="shared" si="0"/>
        <v>0</v>
      </c>
      <c r="T14" s="242">
        <f t="shared" si="0"/>
        <v>0</v>
      </c>
      <c r="U14" s="242">
        <f t="shared" si="0"/>
        <v>0</v>
      </c>
      <c r="V14" s="242">
        <f t="shared" si="0"/>
        <v>0</v>
      </c>
      <c r="W14" s="242">
        <f t="shared" si="0"/>
        <v>0</v>
      </c>
      <c r="X14" s="242">
        <f t="shared" si="0"/>
        <v>0</v>
      </c>
      <c r="Y14" s="242">
        <f t="shared" si="0"/>
        <v>0</v>
      </c>
      <c r="Z14" s="242">
        <f t="shared" si="0"/>
        <v>0</v>
      </c>
      <c r="AA14" s="242">
        <f t="shared" si="0"/>
        <v>0</v>
      </c>
      <c r="AB14" s="242">
        <f t="shared" si="0"/>
        <v>0</v>
      </c>
      <c r="AC14" s="242">
        <f t="shared" si="0"/>
        <v>0</v>
      </c>
      <c r="AD14" s="242">
        <f t="shared" si="0"/>
        <v>0</v>
      </c>
      <c r="AE14" s="242">
        <f t="shared" si="0"/>
        <v>0</v>
      </c>
      <c r="AF14" s="242">
        <f>IF(AF$6&gt;$G14,IF(AF$6-$G14&gt;$F14,0,SLN($D14,$E14,$F14)),0)</f>
        <v>0</v>
      </c>
      <c r="AG14" s="242">
        <f>IF(AG$6&gt;$G14,IF(AG$6-$G14&gt;$F14,0,SLN($D14,$E14,$F14)),0)</f>
        <v>0</v>
      </c>
      <c r="AH14" s="242">
        <f>IF(AH$6&gt;$G14,IF(AH$6-$G14&gt;$F14,0,SLN($D14,$E14,$F14)),0)</f>
        <v>0</v>
      </c>
      <c r="AI14" s="245">
        <f>IF(AI$6&gt;$G14,IF(AI$6-$G14&gt;$F14,0,SLN($D14,$E14,$F14)),0)</f>
        <v>0</v>
      </c>
    </row>
    <row r="15" spans="2:35" ht="12" customHeight="1">
      <c r="B15" s="193"/>
      <c r="C15" s="194" t="str">
        <f>IF('E-1-1'!K17="","",'E-1-1'!K17)</f>
        <v>小計</v>
      </c>
      <c r="D15" s="195" t="s">
        <v>152</v>
      </c>
      <c r="E15" s="196" t="s">
        <v>152</v>
      </c>
      <c r="F15" s="196" t="s">
        <v>152</v>
      </c>
      <c r="G15" s="197" t="s">
        <v>152</v>
      </c>
      <c r="H15" s="198">
        <f>SUM(H7:H14)</f>
        <v>0</v>
      </c>
      <c r="I15" s="199">
        <f aca="true" t="shared" si="3" ref="I15:AI15">SUM(I7:I14)</f>
        <v>0</v>
      </c>
      <c r="J15" s="199">
        <f t="shared" si="3"/>
        <v>0</v>
      </c>
      <c r="K15" s="199">
        <f t="shared" si="3"/>
        <v>0</v>
      </c>
      <c r="L15" s="199">
        <f t="shared" si="3"/>
        <v>0</v>
      </c>
      <c r="M15" s="199">
        <f t="shared" si="3"/>
        <v>0</v>
      </c>
      <c r="N15" s="199">
        <f t="shared" si="3"/>
        <v>0</v>
      </c>
      <c r="O15" s="199">
        <f t="shared" si="3"/>
        <v>0</v>
      </c>
      <c r="P15" s="199">
        <f t="shared" si="3"/>
        <v>0</v>
      </c>
      <c r="Q15" s="199">
        <f t="shared" si="3"/>
        <v>0</v>
      </c>
      <c r="R15" s="199">
        <f t="shared" si="3"/>
        <v>0</v>
      </c>
      <c r="S15" s="199">
        <f t="shared" si="3"/>
        <v>0</v>
      </c>
      <c r="T15" s="199">
        <f t="shared" si="3"/>
        <v>0</v>
      </c>
      <c r="U15" s="199">
        <f t="shared" si="3"/>
        <v>0</v>
      </c>
      <c r="V15" s="199">
        <f t="shared" si="3"/>
        <v>0</v>
      </c>
      <c r="W15" s="199">
        <f t="shared" si="3"/>
        <v>0</v>
      </c>
      <c r="X15" s="199">
        <f t="shared" si="3"/>
        <v>0</v>
      </c>
      <c r="Y15" s="199">
        <f t="shared" si="3"/>
        <v>0</v>
      </c>
      <c r="Z15" s="199">
        <f t="shared" si="3"/>
        <v>0</v>
      </c>
      <c r="AA15" s="199">
        <f t="shared" si="3"/>
        <v>0</v>
      </c>
      <c r="AB15" s="199">
        <f t="shared" si="3"/>
        <v>0</v>
      </c>
      <c r="AC15" s="199">
        <f t="shared" si="3"/>
        <v>0</v>
      </c>
      <c r="AD15" s="199">
        <f t="shared" si="3"/>
        <v>0</v>
      </c>
      <c r="AE15" s="199">
        <f t="shared" si="3"/>
        <v>0</v>
      </c>
      <c r="AF15" s="199">
        <f t="shared" si="3"/>
        <v>0</v>
      </c>
      <c r="AG15" s="199">
        <f t="shared" si="3"/>
        <v>0</v>
      </c>
      <c r="AH15" s="199">
        <f t="shared" si="3"/>
        <v>0</v>
      </c>
      <c r="AI15" s="200">
        <f t="shared" si="3"/>
        <v>0</v>
      </c>
    </row>
    <row r="16" spans="2:35" ht="12" customHeight="1">
      <c r="B16" s="174" t="s">
        <v>167</v>
      </c>
      <c r="C16" s="201">
        <f>IF('E-1-1'!K18="","",'E-1-1'!K18)</f>
      </c>
      <c r="D16" s="202">
        <f>'E-1-1'!L18</f>
        <v>0</v>
      </c>
      <c r="E16" s="203">
        <f aca="true" t="shared" si="4" ref="E16:E29">D16*0.1</f>
        <v>0</v>
      </c>
      <c r="F16" s="280"/>
      <c r="G16" s="204">
        <v>0</v>
      </c>
      <c r="H16" s="205">
        <f aca="true" t="shared" si="5" ref="H16:X23">IF(H$6&gt;$G16,IF(H$6-$G16&gt;$F16,0,SLN($D16,$E16,$F16)),0)</f>
        <v>0</v>
      </c>
      <c r="I16" s="203">
        <f t="shared" si="5"/>
        <v>0</v>
      </c>
      <c r="J16" s="203">
        <f t="shared" si="5"/>
        <v>0</v>
      </c>
      <c r="K16" s="203">
        <f t="shared" si="5"/>
        <v>0</v>
      </c>
      <c r="L16" s="203">
        <f t="shared" si="5"/>
        <v>0</v>
      </c>
      <c r="M16" s="203">
        <f t="shared" si="5"/>
        <v>0</v>
      </c>
      <c r="N16" s="203">
        <f t="shared" si="5"/>
        <v>0</v>
      </c>
      <c r="O16" s="203">
        <f t="shared" si="5"/>
        <v>0</v>
      </c>
      <c r="P16" s="203">
        <f t="shared" si="5"/>
        <v>0</v>
      </c>
      <c r="Q16" s="203">
        <f t="shared" si="5"/>
        <v>0</v>
      </c>
      <c r="R16" s="203">
        <f t="shared" si="5"/>
        <v>0</v>
      </c>
      <c r="S16" s="203">
        <f t="shared" si="5"/>
        <v>0</v>
      </c>
      <c r="T16" s="203">
        <f t="shared" si="5"/>
        <v>0</v>
      </c>
      <c r="U16" s="203">
        <f t="shared" si="5"/>
        <v>0</v>
      </c>
      <c r="V16" s="203">
        <f t="shared" si="5"/>
        <v>0</v>
      </c>
      <c r="W16" s="203">
        <f t="shared" si="5"/>
        <v>0</v>
      </c>
      <c r="X16" s="203">
        <f t="shared" si="5"/>
        <v>0</v>
      </c>
      <c r="Y16" s="203">
        <f aca="true" t="shared" si="6" ref="P16:AI23">IF(Y$6&gt;$G16,IF(Y$6-$G16&gt;$F16,0,SLN($D16,$E16,$F16)),0)</f>
        <v>0</v>
      </c>
      <c r="Z16" s="203">
        <f t="shared" si="6"/>
        <v>0</v>
      </c>
      <c r="AA16" s="203">
        <f t="shared" si="6"/>
        <v>0</v>
      </c>
      <c r="AB16" s="203">
        <f t="shared" si="6"/>
        <v>0</v>
      </c>
      <c r="AC16" s="203">
        <f t="shared" si="6"/>
        <v>0</v>
      </c>
      <c r="AD16" s="203">
        <f t="shared" si="6"/>
        <v>0</v>
      </c>
      <c r="AE16" s="203">
        <f t="shared" si="6"/>
        <v>0</v>
      </c>
      <c r="AF16" s="203">
        <f t="shared" si="6"/>
        <v>0</v>
      </c>
      <c r="AG16" s="203">
        <f t="shared" si="6"/>
        <v>0</v>
      </c>
      <c r="AH16" s="203">
        <f t="shared" si="6"/>
        <v>0</v>
      </c>
      <c r="AI16" s="206">
        <f t="shared" si="6"/>
        <v>0</v>
      </c>
    </row>
    <row r="17" spans="2:35" ht="12" customHeight="1">
      <c r="B17" s="181"/>
      <c r="C17" s="201">
        <f>IF('E-1-1'!K19="","",'E-1-1'!K19)</f>
      </c>
      <c r="D17" s="202">
        <f>'E-1-1'!L19</f>
        <v>0</v>
      </c>
      <c r="E17" s="203">
        <f t="shared" si="4"/>
        <v>0</v>
      </c>
      <c r="F17" s="278"/>
      <c r="G17" s="185">
        <v>0</v>
      </c>
      <c r="H17" s="186">
        <f t="shared" si="5"/>
        <v>0</v>
      </c>
      <c r="I17" s="184">
        <f t="shared" si="5"/>
        <v>0</v>
      </c>
      <c r="J17" s="184">
        <f t="shared" si="5"/>
        <v>0</v>
      </c>
      <c r="K17" s="184">
        <f t="shared" si="5"/>
        <v>0</v>
      </c>
      <c r="L17" s="184">
        <f t="shared" si="5"/>
        <v>0</v>
      </c>
      <c r="M17" s="184">
        <f t="shared" si="5"/>
        <v>0</v>
      </c>
      <c r="N17" s="184">
        <f t="shared" si="5"/>
        <v>0</v>
      </c>
      <c r="O17" s="184">
        <f t="shared" si="5"/>
        <v>0</v>
      </c>
      <c r="P17" s="184">
        <f t="shared" si="6"/>
        <v>0</v>
      </c>
      <c r="Q17" s="184">
        <f t="shared" si="6"/>
        <v>0</v>
      </c>
      <c r="R17" s="184">
        <f t="shared" si="6"/>
        <v>0</v>
      </c>
      <c r="S17" s="184">
        <f t="shared" si="6"/>
        <v>0</v>
      </c>
      <c r="T17" s="184">
        <f t="shared" si="6"/>
        <v>0</v>
      </c>
      <c r="U17" s="184">
        <f t="shared" si="6"/>
        <v>0</v>
      </c>
      <c r="V17" s="184">
        <f t="shared" si="6"/>
        <v>0</v>
      </c>
      <c r="W17" s="184">
        <f t="shared" si="6"/>
        <v>0</v>
      </c>
      <c r="X17" s="184">
        <f t="shared" si="6"/>
        <v>0</v>
      </c>
      <c r="Y17" s="184">
        <f t="shared" si="6"/>
        <v>0</v>
      </c>
      <c r="Z17" s="184">
        <f t="shared" si="6"/>
        <v>0</v>
      </c>
      <c r="AA17" s="184">
        <f t="shared" si="6"/>
        <v>0</v>
      </c>
      <c r="AB17" s="184">
        <f t="shared" si="6"/>
        <v>0</v>
      </c>
      <c r="AC17" s="184">
        <f t="shared" si="6"/>
        <v>0</v>
      </c>
      <c r="AD17" s="184">
        <f t="shared" si="6"/>
        <v>0</v>
      </c>
      <c r="AE17" s="184">
        <f t="shared" si="6"/>
        <v>0</v>
      </c>
      <c r="AF17" s="184">
        <f t="shared" si="6"/>
        <v>0</v>
      </c>
      <c r="AG17" s="184">
        <f t="shared" si="6"/>
        <v>0</v>
      </c>
      <c r="AH17" s="184">
        <f t="shared" si="6"/>
        <v>0</v>
      </c>
      <c r="AI17" s="187">
        <f t="shared" si="6"/>
        <v>0</v>
      </c>
    </row>
    <row r="18" spans="2:35" ht="12" customHeight="1">
      <c r="B18" s="181"/>
      <c r="C18" s="201">
        <f>IF('E-1-1'!K20="","",'E-1-1'!K20)</f>
      </c>
      <c r="D18" s="202">
        <f>'E-1-1'!L20</f>
        <v>0</v>
      </c>
      <c r="E18" s="203">
        <f t="shared" si="4"/>
        <v>0</v>
      </c>
      <c r="F18" s="278"/>
      <c r="G18" s="185">
        <v>0</v>
      </c>
      <c r="H18" s="186">
        <f t="shared" si="5"/>
        <v>0</v>
      </c>
      <c r="I18" s="184">
        <f t="shared" si="5"/>
        <v>0</v>
      </c>
      <c r="J18" s="184">
        <f t="shared" si="5"/>
        <v>0</v>
      </c>
      <c r="K18" s="184">
        <f t="shared" si="5"/>
        <v>0</v>
      </c>
      <c r="L18" s="184">
        <f t="shared" si="5"/>
        <v>0</v>
      </c>
      <c r="M18" s="184">
        <f t="shared" si="5"/>
        <v>0</v>
      </c>
      <c r="N18" s="184">
        <f t="shared" si="5"/>
        <v>0</v>
      </c>
      <c r="O18" s="184">
        <f t="shared" si="5"/>
        <v>0</v>
      </c>
      <c r="P18" s="184">
        <f t="shared" si="6"/>
        <v>0</v>
      </c>
      <c r="Q18" s="184">
        <f t="shared" si="6"/>
        <v>0</v>
      </c>
      <c r="R18" s="184">
        <f t="shared" si="6"/>
        <v>0</v>
      </c>
      <c r="S18" s="184">
        <f t="shared" si="6"/>
        <v>0</v>
      </c>
      <c r="T18" s="184">
        <f t="shared" si="6"/>
        <v>0</v>
      </c>
      <c r="U18" s="184">
        <f t="shared" si="6"/>
        <v>0</v>
      </c>
      <c r="V18" s="184">
        <f t="shared" si="6"/>
        <v>0</v>
      </c>
      <c r="W18" s="184">
        <f t="shared" si="6"/>
        <v>0</v>
      </c>
      <c r="X18" s="184">
        <f t="shared" si="6"/>
        <v>0</v>
      </c>
      <c r="Y18" s="184">
        <f t="shared" si="6"/>
        <v>0</v>
      </c>
      <c r="Z18" s="184">
        <f t="shared" si="6"/>
        <v>0</v>
      </c>
      <c r="AA18" s="184">
        <f t="shared" si="6"/>
        <v>0</v>
      </c>
      <c r="AB18" s="184">
        <f t="shared" si="6"/>
        <v>0</v>
      </c>
      <c r="AC18" s="184">
        <f t="shared" si="6"/>
        <v>0</v>
      </c>
      <c r="AD18" s="184">
        <f t="shared" si="6"/>
        <v>0</v>
      </c>
      <c r="AE18" s="184">
        <f t="shared" si="6"/>
        <v>0</v>
      </c>
      <c r="AF18" s="184">
        <f t="shared" si="6"/>
        <v>0</v>
      </c>
      <c r="AG18" s="184">
        <f t="shared" si="6"/>
        <v>0</v>
      </c>
      <c r="AH18" s="184">
        <f t="shared" si="6"/>
        <v>0</v>
      </c>
      <c r="AI18" s="187">
        <f t="shared" si="6"/>
        <v>0</v>
      </c>
    </row>
    <row r="19" spans="2:35" ht="12" customHeight="1">
      <c r="B19" s="181"/>
      <c r="C19" s="201">
        <f>IF('E-1-1'!K21="","",'E-1-1'!K21)</f>
      </c>
      <c r="D19" s="202">
        <f>'E-1-1'!L21</f>
        <v>0</v>
      </c>
      <c r="E19" s="203">
        <f t="shared" si="4"/>
        <v>0</v>
      </c>
      <c r="F19" s="281"/>
      <c r="G19" s="185">
        <v>0</v>
      </c>
      <c r="H19" s="186">
        <f t="shared" si="5"/>
        <v>0</v>
      </c>
      <c r="I19" s="184">
        <f t="shared" si="5"/>
        <v>0</v>
      </c>
      <c r="J19" s="184">
        <f t="shared" si="5"/>
        <v>0</v>
      </c>
      <c r="K19" s="184">
        <f t="shared" si="5"/>
        <v>0</v>
      </c>
      <c r="L19" s="184">
        <f t="shared" si="5"/>
        <v>0</v>
      </c>
      <c r="M19" s="184">
        <f t="shared" si="5"/>
        <v>0</v>
      </c>
      <c r="N19" s="184">
        <f t="shared" si="5"/>
        <v>0</v>
      </c>
      <c r="O19" s="184">
        <f t="shared" si="5"/>
        <v>0</v>
      </c>
      <c r="P19" s="184">
        <f t="shared" si="6"/>
        <v>0</v>
      </c>
      <c r="Q19" s="184">
        <f t="shared" si="6"/>
        <v>0</v>
      </c>
      <c r="R19" s="184">
        <f t="shared" si="6"/>
        <v>0</v>
      </c>
      <c r="S19" s="184">
        <f t="shared" si="6"/>
        <v>0</v>
      </c>
      <c r="T19" s="184">
        <f t="shared" si="6"/>
        <v>0</v>
      </c>
      <c r="U19" s="184">
        <f t="shared" si="6"/>
        <v>0</v>
      </c>
      <c r="V19" s="184">
        <f t="shared" si="6"/>
        <v>0</v>
      </c>
      <c r="W19" s="184">
        <f t="shared" si="6"/>
        <v>0</v>
      </c>
      <c r="X19" s="184">
        <f t="shared" si="6"/>
        <v>0</v>
      </c>
      <c r="Y19" s="184">
        <f t="shared" si="6"/>
        <v>0</v>
      </c>
      <c r="Z19" s="184">
        <f t="shared" si="6"/>
        <v>0</v>
      </c>
      <c r="AA19" s="184">
        <f t="shared" si="6"/>
        <v>0</v>
      </c>
      <c r="AB19" s="184">
        <f t="shared" si="6"/>
        <v>0</v>
      </c>
      <c r="AC19" s="184">
        <f t="shared" si="6"/>
        <v>0</v>
      </c>
      <c r="AD19" s="184">
        <f t="shared" si="6"/>
        <v>0</v>
      </c>
      <c r="AE19" s="184">
        <f t="shared" si="6"/>
        <v>0</v>
      </c>
      <c r="AF19" s="184">
        <f t="shared" si="6"/>
        <v>0</v>
      </c>
      <c r="AG19" s="184">
        <f t="shared" si="6"/>
        <v>0</v>
      </c>
      <c r="AH19" s="184">
        <f t="shared" si="6"/>
        <v>0</v>
      </c>
      <c r="AI19" s="187">
        <f t="shared" si="6"/>
        <v>0</v>
      </c>
    </row>
    <row r="20" spans="2:35" ht="12" customHeight="1">
      <c r="B20" s="181"/>
      <c r="C20" s="201">
        <f>IF('E-1-1'!K22="","",'E-1-1'!K22)</f>
      </c>
      <c r="D20" s="202">
        <f>'E-1-1'!L22</f>
        <v>0</v>
      </c>
      <c r="E20" s="203">
        <f t="shared" si="4"/>
        <v>0</v>
      </c>
      <c r="F20" s="281"/>
      <c r="G20" s="185">
        <v>0</v>
      </c>
      <c r="H20" s="186">
        <f t="shared" si="5"/>
        <v>0</v>
      </c>
      <c r="I20" s="184">
        <f t="shared" si="5"/>
        <v>0</v>
      </c>
      <c r="J20" s="184">
        <f t="shared" si="5"/>
        <v>0</v>
      </c>
      <c r="K20" s="184">
        <f t="shared" si="5"/>
        <v>0</v>
      </c>
      <c r="L20" s="184">
        <f t="shared" si="5"/>
        <v>0</v>
      </c>
      <c r="M20" s="184">
        <f t="shared" si="5"/>
        <v>0</v>
      </c>
      <c r="N20" s="184">
        <f t="shared" si="5"/>
        <v>0</v>
      </c>
      <c r="O20" s="184">
        <f t="shared" si="5"/>
        <v>0</v>
      </c>
      <c r="P20" s="184">
        <f t="shared" si="6"/>
        <v>0</v>
      </c>
      <c r="Q20" s="184">
        <f t="shared" si="6"/>
        <v>0</v>
      </c>
      <c r="R20" s="184">
        <f t="shared" si="6"/>
        <v>0</v>
      </c>
      <c r="S20" s="184">
        <f t="shared" si="6"/>
        <v>0</v>
      </c>
      <c r="T20" s="184">
        <f t="shared" si="6"/>
        <v>0</v>
      </c>
      <c r="U20" s="184">
        <f t="shared" si="6"/>
        <v>0</v>
      </c>
      <c r="V20" s="184">
        <f t="shared" si="6"/>
        <v>0</v>
      </c>
      <c r="W20" s="184">
        <f t="shared" si="6"/>
        <v>0</v>
      </c>
      <c r="X20" s="184">
        <f t="shared" si="6"/>
        <v>0</v>
      </c>
      <c r="Y20" s="184">
        <f t="shared" si="6"/>
        <v>0</v>
      </c>
      <c r="Z20" s="184">
        <f t="shared" si="6"/>
        <v>0</v>
      </c>
      <c r="AA20" s="184">
        <f t="shared" si="6"/>
        <v>0</v>
      </c>
      <c r="AB20" s="184">
        <f t="shared" si="6"/>
        <v>0</v>
      </c>
      <c r="AC20" s="184">
        <f t="shared" si="6"/>
        <v>0</v>
      </c>
      <c r="AD20" s="184">
        <f t="shared" si="6"/>
        <v>0</v>
      </c>
      <c r="AE20" s="184">
        <f t="shared" si="6"/>
        <v>0</v>
      </c>
      <c r="AF20" s="184">
        <f t="shared" si="6"/>
        <v>0</v>
      </c>
      <c r="AG20" s="184">
        <f t="shared" si="6"/>
        <v>0</v>
      </c>
      <c r="AH20" s="184">
        <f t="shared" si="6"/>
        <v>0</v>
      </c>
      <c r="AI20" s="187">
        <f t="shared" si="6"/>
        <v>0</v>
      </c>
    </row>
    <row r="21" spans="2:35" ht="12" customHeight="1">
      <c r="B21" s="181"/>
      <c r="C21" s="201">
        <f>IF('E-1-1'!K23="","",'E-1-1'!K23)</f>
      </c>
      <c r="D21" s="202">
        <f>'E-1-1'!L23</f>
        <v>0</v>
      </c>
      <c r="E21" s="203">
        <f t="shared" si="4"/>
        <v>0</v>
      </c>
      <c r="F21" s="281"/>
      <c r="G21" s="185">
        <v>0</v>
      </c>
      <c r="H21" s="186">
        <f t="shared" si="5"/>
        <v>0</v>
      </c>
      <c r="I21" s="184">
        <f t="shared" si="5"/>
        <v>0</v>
      </c>
      <c r="J21" s="184">
        <f t="shared" si="5"/>
        <v>0</v>
      </c>
      <c r="K21" s="184">
        <f t="shared" si="5"/>
        <v>0</v>
      </c>
      <c r="L21" s="184">
        <f t="shared" si="5"/>
        <v>0</v>
      </c>
      <c r="M21" s="184">
        <f t="shared" si="5"/>
        <v>0</v>
      </c>
      <c r="N21" s="184">
        <f t="shared" si="5"/>
        <v>0</v>
      </c>
      <c r="O21" s="184">
        <f t="shared" si="5"/>
        <v>0</v>
      </c>
      <c r="P21" s="184">
        <f t="shared" si="6"/>
        <v>0</v>
      </c>
      <c r="Q21" s="184">
        <f t="shared" si="6"/>
        <v>0</v>
      </c>
      <c r="R21" s="184">
        <f t="shared" si="6"/>
        <v>0</v>
      </c>
      <c r="S21" s="184">
        <f t="shared" si="6"/>
        <v>0</v>
      </c>
      <c r="T21" s="184">
        <f t="shared" si="6"/>
        <v>0</v>
      </c>
      <c r="U21" s="184">
        <f t="shared" si="6"/>
        <v>0</v>
      </c>
      <c r="V21" s="184">
        <f t="shared" si="6"/>
        <v>0</v>
      </c>
      <c r="W21" s="184">
        <f t="shared" si="6"/>
        <v>0</v>
      </c>
      <c r="X21" s="184">
        <f t="shared" si="6"/>
        <v>0</v>
      </c>
      <c r="Y21" s="184">
        <f t="shared" si="6"/>
        <v>0</v>
      </c>
      <c r="Z21" s="184">
        <f t="shared" si="6"/>
        <v>0</v>
      </c>
      <c r="AA21" s="184">
        <f t="shared" si="6"/>
        <v>0</v>
      </c>
      <c r="AB21" s="184">
        <f t="shared" si="6"/>
        <v>0</v>
      </c>
      <c r="AC21" s="184">
        <f t="shared" si="6"/>
        <v>0</v>
      </c>
      <c r="AD21" s="184">
        <f t="shared" si="6"/>
        <v>0</v>
      </c>
      <c r="AE21" s="184">
        <f t="shared" si="6"/>
        <v>0</v>
      </c>
      <c r="AF21" s="184">
        <f t="shared" si="6"/>
        <v>0</v>
      </c>
      <c r="AG21" s="184">
        <f t="shared" si="6"/>
        <v>0</v>
      </c>
      <c r="AH21" s="184">
        <f t="shared" si="6"/>
        <v>0</v>
      </c>
      <c r="AI21" s="187">
        <f t="shared" si="6"/>
        <v>0</v>
      </c>
    </row>
    <row r="22" spans="2:35" ht="12" customHeight="1">
      <c r="B22" s="181"/>
      <c r="C22" s="201">
        <f>IF('E-1-1'!K24="","",'E-1-1'!K24)</f>
      </c>
      <c r="D22" s="202">
        <f>'E-1-1'!L24</f>
        <v>0</v>
      </c>
      <c r="E22" s="203">
        <f t="shared" si="4"/>
        <v>0</v>
      </c>
      <c r="F22" s="281"/>
      <c r="G22" s="185">
        <v>0</v>
      </c>
      <c r="H22" s="186">
        <f t="shared" si="5"/>
        <v>0</v>
      </c>
      <c r="I22" s="184">
        <f t="shared" si="5"/>
        <v>0</v>
      </c>
      <c r="J22" s="184">
        <f t="shared" si="5"/>
        <v>0</v>
      </c>
      <c r="K22" s="184">
        <f t="shared" si="5"/>
        <v>0</v>
      </c>
      <c r="L22" s="184">
        <f t="shared" si="5"/>
        <v>0</v>
      </c>
      <c r="M22" s="184">
        <f t="shared" si="5"/>
        <v>0</v>
      </c>
      <c r="N22" s="184">
        <f t="shared" si="5"/>
        <v>0</v>
      </c>
      <c r="O22" s="184">
        <f t="shared" si="5"/>
        <v>0</v>
      </c>
      <c r="P22" s="184">
        <f t="shared" si="6"/>
        <v>0</v>
      </c>
      <c r="Q22" s="184">
        <f t="shared" si="6"/>
        <v>0</v>
      </c>
      <c r="R22" s="184">
        <f t="shared" si="6"/>
        <v>0</v>
      </c>
      <c r="S22" s="184">
        <f t="shared" si="6"/>
        <v>0</v>
      </c>
      <c r="T22" s="184">
        <f t="shared" si="6"/>
        <v>0</v>
      </c>
      <c r="U22" s="184">
        <f t="shared" si="6"/>
        <v>0</v>
      </c>
      <c r="V22" s="184">
        <f t="shared" si="6"/>
        <v>0</v>
      </c>
      <c r="W22" s="184">
        <f t="shared" si="6"/>
        <v>0</v>
      </c>
      <c r="X22" s="184">
        <f t="shared" si="6"/>
        <v>0</v>
      </c>
      <c r="Y22" s="184">
        <f t="shared" si="6"/>
        <v>0</v>
      </c>
      <c r="Z22" s="184">
        <f t="shared" si="6"/>
        <v>0</v>
      </c>
      <c r="AA22" s="184">
        <f t="shared" si="6"/>
        <v>0</v>
      </c>
      <c r="AB22" s="184">
        <f t="shared" si="6"/>
        <v>0</v>
      </c>
      <c r="AC22" s="184">
        <f t="shared" si="6"/>
        <v>0</v>
      </c>
      <c r="AD22" s="184">
        <f t="shared" si="6"/>
        <v>0</v>
      </c>
      <c r="AE22" s="184">
        <f t="shared" si="6"/>
        <v>0</v>
      </c>
      <c r="AF22" s="184">
        <f t="shared" si="6"/>
        <v>0</v>
      </c>
      <c r="AG22" s="184">
        <f t="shared" si="6"/>
        <v>0</v>
      </c>
      <c r="AH22" s="184">
        <f t="shared" si="6"/>
        <v>0</v>
      </c>
      <c r="AI22" s="187">
        <f t="shared" si="6"/>
        <v>0</v>
      </c>
    </row>
    <row r="23" spans="2:35" ht="12" customHeight="1">
      <c r="B23" s="181"/>
      <c r="C23" s="201">
        <f>IF('E-1-1'!K25="","",'E-1-1'!K25)</f>
      </c>
      <c r="D23" s="202">
        <f>'E-1-1'!L25</f>
        <v>0</v>
      </c>
      <c r="E23" s="203">
        <f t="shared" si="4"/>
        <v>0</v>
      </c>
      <c r="F23" s="281"/>
      <c r="G23" s="190">
        <v>0</v>
      </c>
      <c r="H23" s="191">
        <f t="shared" si="5"/>
        <v>0</v>
      </c>
      <c r="I23" s="189">
        <f t="shared" si="5"/>
        <v>0</v>
      </c>
      <c r="J23" s="189">
        <f t="shared" si="5"/>
        <v>0</v>
      </c>
      <c r="K23" s="189">
        <f t="shared" si="5"/>
        <v>0</v>
      </c>
      <c r="L23" s="189">
        <f t="shared" si="5"/>
        <v>0</v>
      </c>
      <c r="M23" s="189">
        <f t="shared" si="5"/>
        <v>0</v>
      </c>
      <c r="N23" s="189">
        <f t="shared" si="5"/>
        <v>0</v>
      </c>
      <c r="O23" s="189">
        <f t="shared" si="5"/>
        <v>0</v>
      </c>
      <c r="P23" s="189">
        <f t="shared" si="6"/>
        <v>0</v>
      </c>
      <c r="Q23" s="189">
        <f t="shared" si="6"/>
        <v>0</v>
      </c>
      <c r="R23" s="189">
        <f t="shared" si="6"/>
        <v>0</v>
      </c>
      <c r="S23" s="189">
        <f t="shared" si="6"/>
        <v>0</v>
      </c>
      <c r="T23" s="189">
        <f t="shared" si="6"/>
        <v>0</v>
      </c>
      <c r="U23" s="189">
        <f t="shared" si="6"/>
        <v>0</v>
      </c>
      <c r="V23" s="189">
        <f t="shared" si="6"/>
        <v>0</v>
      </c>
      <c r="W23" s="189">
        <f t="shared" si="6"/>
        <v>0</v>
      </c>
      <c r="X23" s="189">
        <f t="shared" si="6"/>
        <v>0</v>
      </c>
      <c r="Y23" s="189">
        <f t="shared" si="6"/>
        <v>0</v>
      </c>
      <c r="Z23" s="189">
        <f t="shared" si="6"/>
        <v>0</v>
      </c>
      <c r="AA23" s="189">
        <f t="shared" si="6"/>
        <v>0</v>
      </c>
      <c r="AB23" s="189">
        <f t="shared" si="6"/>
        <v>0</v>
      </c>
      <c r="AC23" s="189">
        <f t="shared" si="6"/>
        <v>0</v>
      </c>
      <c r="AD23" s="189">
        <f t="shared" si="6"/>
        <v>0</v>
      </c>
      <c r="AE23" s="189">
        <f t="shared" si="6"/>
        <v>0</v>
      </c>
      <c r="AF23" s="189">
        <f t="shared" si="6"/>
        <v>0</v>
      </c>
      <c r="AG23" s="189">
        <f t="shared" si="6"/>
        <v>0</v>
      </c>
      <c r="AH23" s="189">
        <f t="shared" si="6"/>
        <v>0</v>
      </c>
      <c r="AI23" s="192">
        <f t="shared" si="6"/>
        <v>0</v>
      </c>
    </row>
    <row r="24" spans="2:35" ht="12" customHeight="1">
      <c r="B24" s="193"/>
      <c r="C24" s="194" t="str">
        <f>IF('E-1-1'!K26="","",'E-1-1'!K26)</f>
        <v>小計</v>
      </c>
      <c r="D24" s="195" t="s">
        <v>110</v>
      </c>
      <c r="E24" s="196" t="s">
        <v>110</v>
      </c>
      <c r="F24" s="196" t="s">
        <v>110</v>
      </c>
      <c r="G24" s="197" t="s">
        <v>110</v>
      </c>
      <c r="H24" s="198">
        <f aca="true" t="shared" si="7" ref="H24:AI24">SUM(H16:H23)</f>
        <v>0</v>
      </c>
      <c r="I24" s="199">
        <f t="shared" si="7"/>
        <v>0</v>
      </c>
      <c r="J24" s="199">
        <f t="shared" si="7"/>
        <v>0</v>
      </c>
      <c r="K24" s="199">
        <f t="shared" si="7"/>
        <v>0</v>
      </c>
      <c r="L24" s="199">
        <f t="shared" si="7"/>
        <v>0</v>
      </c>
      <c r="M24" s="199">
        <f t="shared" si="7"/>
        <v>0</v>
      </c>
      <c r="N24" s="199">
        <f t="shared" si="7"/>
        <v>0</v>
      </c>
      <c r="O24" s="199">
        <f t="shared" si="7"/>
        <v>0</v>
      </c>
      <c r="P24" s="199">
        <f t="shared" si="7"/>
        <v>0</v>
      </c>
      <c r="Q24" s="199">
        <f t="shared" si="7"/>
        <v>0</v>
      </c>
      <c r="R24" s="199">
        <f t="shared" si="7"/>
        <v>0</v>
      </c>
      <c r="S24" s="199">
        <f t="shared" si="7"/>
        <v>0</v>
      </c>
      <c r="T24" s="199">
        <f t="shared" si="7"/>
        <v>0</v>
      </c>
      <c r="U24" s="199">
        <f t="shared" si="7"/>
        <v>0</v>
      </c>
      <c r="V24" s="199">
        <f t="shared" si="7"/>
        <v>0</v>
      </c>
      <c r="W24" s="199">
        <f t="shared" si="7"/>
        <v>0</v>
      </c>
      <c r="X24" s="199">
        <f t="shared" si="7"/>
        <v>0</v>
      </c>
      <c r="Y24" s="199">
        <f t="shared" si="7"/>
        <v>0</v>
      </c>
      <c r="Z24" s="199">
        <f t="shared" si="7"/>
        <v>0</v>
      </c>
      <c r="AA24" s="199">
        <f t="shared" si="7"/>
        <v>0</v>
      </c>
      <c r="AB24" s="199">
        <f t="shared" si="7"/>
        <v>0</v>
      </c>
      <c r="AC24" s="199">
        <f t="shared" si="7"/>
        <v>0</v>
      </c>
      <c r="AD24" s="199">
        <f t="shared" si="7"/>
        <v>0</v>
      </c>
      <c r="AE24" s="199">
        <f t="shared" si="7"/>
        <v>0</v>
      </c>
      <c r="AF24" s="199">
        <f t="shared" si="7"/>
        <v>0</v>
      </c>
      <c r="AG24" s="199">
        <f t="shared" si="7"/>
        <v>0</v>
      </c>
      <c r="AH24" s="199">
        <f t="shared" si="7"/>
        <v>0</v>
      </c>
      <c r="AI24" s="200">
        <f t="shared" si="7"/>
        <v>0</v>
      </c>
    </row>
    <row r="25" spans="2:35" ht="12" customHeight="1">
      <c r="B25" s="181" t="s">
        <v>153</v>
      </c>
      <c r="C25" s="201" t="s">
        <v>13</v>
      </c>
      <c r="D25" s="202">
        <f>'E-1-1'!L32</f>
        <v>0</v>
      </c>
      <c r="E25" s="203">
        <f t="shared" si="4"/>
        <v>0</v>
      </c>
      <c r="F25" s="280"/>
      <c r="G25" s="204">
        <v>0</v>
      </c>
      <c r="H25" s="205">
        <f aca="true" t="shared" si="8" ref="H25:X29">IF(H$6&gt;$G25,IF(H$6-$G25&gt;$F25,0,SLN($D25,$E25,$F25)),0)</f>
        <v>0</v>
      </c>
      <c r="I25" s="203">
        <f t="shared" si="8"/>
        <v>0</v>
      </c>
      <c r="J25" s="203">
        <f t="shared" si="8"/>
        <v>0</v>
      </c>
      <c r="K25" s="203">
        <f t="shared" si="8"/>
        <v>0</v>
      </c>
      <c r="L25" s="203">
        <f t="shared" si="8"/>
        <v>0</v>
      </c>
      <c r="M25" s="203">
        <f t="shared" si="8"/>
        <v>0</v>
      </c>
      <c r="N25" s="203">
        <f t="shared" si="8"/>
        <v>0</v>
      </c>
      <c r="O25" s="203">
        <f t="shared" si="8"/>
        <v>0</v>
      </c>
      <c r="P25" s="203">
        <f t="shared" si="8"/>
        <v>0</v>
      </c>
      <c r="Q25" s="203">
        <f t="shared" si="8"/>
        <v>0</v>
      </c>
      <c r="R25" s="203">
        <f t="shared" si="8"/>
        <v>0</v>
      </c>
      <c r="S25" s="203">
        <f t="shared" si="8"/>
        <v>0</v>
      </c>
      <c r="T25" s="203">
        <f t="shared" si="8"/>
        <v>0</v>
      </c>
      <c r="U25" s="203">
        <f t="shared" si="8"/>
        <v>0</v>
      </c>
      <c r="V25" s="203">
        <f t="shared" si="8"/>
        <v>0</v>
      </c>
      <c r="W25" s="203">
        <f t="shared" si="8"/>
        <v>0</v>
      </c>
      <c r="X25" s="203">
        <f t="shared" si="8"/>
        <v>0</v>
      </c>
      <c r="Y25" s="203">
        <f aca="true" t="shared" si="9" ref="P25:AI29">IF(Y$6&gt;$G25,IF(Y$6-$G25&gt;$F25,0,SLN($D25,$E25,$F25)),0)</f>
        <v>0</v>
      </c>
      <c r="Z25" s="203">
        <f t="shared" si="9"/>
        <v>0</v>
      </c>
      <c r="AA25" s="203">
        <f t="shared" si="9"/>
        <v>0</v>
      </c>
      <c r="AB25" s="203">
        <f t="shared" si="9"/>
        <v>0</v>
      </c>
      <c r="AC25" s="203">
        <f t="shared" si="9"/>
        <v>0</v>
      </c>
      <c r="AD25" s="203">
        <f t="shared" si="9"/>
        <v>0</v>
      </c>
      <c r="AE25" s="203">
        <f t="shared" si="9"/>
        <v>0</v>
      </c>
      <c r="AF25" s="203">
        <f t="shared" si="9"/>
        <v>0</v>
      </c>
      <c r="AG25" s="203">
        <f t="shared" si="9"/>
        <v>0</v>
      </c>
      <c r="AH25" s="203">
        <f t="shared" si="9"/>
        <v>0</v>
      </c>
      <c r="AI25" s="206">
        <f t="shared" si="9"/>
        <v>0</v>
      </c>
    </row>
    <row r="26" spans="2:35" ht="12" customHeight="1">
      <c r="B26" s="181"/>
      <c r="C26" s="182" t="s">
        <v>8</v>
      </c>
      <c r="D26" s="202">
        <f>'E-1-1'!L33</f>
        <v>0</v>
      </c>
      <c r="E26" s="184">
        <f t="shared" si="4"/>
        <v>0</v>
      </c>
      <c r="F26" s="278"/>
      <c r="G26" s="185">
        <v>0</v>
      </c>
      <c r="H26" s="186">
        <f t="shared" si="8"/>
        <v>0</v>
      </c>
      <c r="I26" s="184">
        <f t="shared" si="8"/>
        <v>0</v>
      </c>
      <c r="J26" s="184">
        <f t="shared" si="8"/>
        <v>0</v>
      </c>
      <c r="K26" s="184">
        <f t="shared" si="8"/>
        <v>0</v>
      </c>
      <c r="L26" s="184">
        <f t="shared" si="8"/>
        <v>0</v>
      </c>
      <c r="M26" s="184">
        <f t="shared" si="8"/>
        <v>0</v>
      </c>
      <c r="N26" s="184">
        <f t="shared" si="8"/>
        <v>0</v>
      </c>
      <c r="O26" s="184">
        <f t="shared" si="8"/>
        <v>0</v>
      </c>
      <c r="P26" s="184">
        <f t="shared" si="9"/>
        <v>0</v>
      </c>
      <c r="Q26" s="184">
        <f t="shared" si="9"/>
        <v>0</v>
      </c>
      <c r="R26" s="184">
        <f t="shared" si="9"/>
        <v>0</v>
      </c>
      <c r="S26" s="184">
        <f t="shared" si="9"/>
        <v>0</v>
      </c>
      <c r="T26" s="184">
        <f t="shared" si="9"/>
        <v>0</v>
      </c>
      <c r="U26" s="184">
        <f t="shared" si="9"/>
        <v>0</v>
      </c>
      <c r="V26" s="184">
        <f t="shared" si="9"/>
        <v>0</v>
      </c>
      <c r="W26" s="184">
        <f t="shared" si="9"/>
        <v>0</v>
      </c>
      <c r="X26" s="184">
        <f t="shared" si="9"/>
        <v>0</v>
      </c>
      <c r="Y26" s="184">
        <f t="shared" si="9"/>
        <v>0</v>
      </c>
      <c r="Z26" s="184">
        <f t="shared" si="9"/>
        <v>0</v>
      </c>
      <c r="AA26" s="184">
        <f t="shared" si="9"/>
        <v>0</v>
      </c>
      <c r="AB26" s="184">
        <f t="shared" si="9"/>
        <v>0</v>
      </c>
      <c r="AC26" s="184">
        <f t="shared" si="9"/>
        <v>0</v>
      </c>
      <c r="AD26" s="184">
        <f t="shared" si="9"/>
        <v>0</v>
      </c>
      <c r="AE26" s="184">
        <f t="shared" si="9"/>
        <v>0</v>
      </c>
      <c r="AF26" s="184">
        <f t="shared" si="9"/>
        <v>0</v>
      </c>
      <c r="AG26" s="184">
        <f t="shared" si="9"/>
        <v>0</v>
      </c>
      <c r="AH26" s="184">
        <f t="shared" si="9"/>
        <v>0</v>
      </c>
      <c r="AI26" s="187">
        <f t="shared" si="9"/>
        <v>0</v>
      </c>
    </row>
    <row r="27" spans="2:35" ht="12" customHeight="1">
      <c r="B27" s="181"/>
      <c r="C27" s="182" t="s">
        <v>7</v>
      </c>
      <c r="D27" s="202">
        <f>'E-1-1'!L34</f>
        <v>0</v>
      </c>
      <c r="E27" s="184">
        <f t="shared" si="4"/>
        <v>0</v>
      </c>
      <c r="F27" s="278"/>
      <c r="G27" s="185">
        <v>0</v>
      </c>
      <c r="H27" s="186">
        <f t="shared" si="8"/>
        <v>0</v>
      </c>
      <c r="I27" s="184">
        <f t="shared" si="8"/>
        <v>0</v>
      </c>
      <c r="J27" s="184">
        <f t="shared" si="8"/>
        <v>0</v>
      </c>
      <c r="K27" s="184">
        <f t="shared" si="8"/>
        <v>0</v>
      </c>
      <c r="L27" s="184">
        <f t="shared" si="8"/>
        <v>0</v>
      </c>
      <c r="M27" s="184">
        <f t="shared" si="8"/>
        <v>0</v>
      </c>
      <c r="N27" s="184">
        <f t="shared" si="8"/>
        <v>0</v>
      </c>
      <c r="O27" s="184">
        <f t="shared" si="8"/>
        <v>0</v>
      </c>
      <c r="P27" s="184">
        <f t="shared" si="9"/>
        <v>0</v>
      </c>
      <c r="Q27" s="184">
        <f t="shared" si="9"/>
        <v>0</v>
      </c>
      <c r="R27" s="184">
        <f t="shared" si="9"/>
        <v>0</v>
      </c>
      <c r="S27" s="184">
        <f t="shared" si="9"/>
        <v>0</v>
      </c>
      <c r="T27" s="184">
        <f t="shared" si="9"/>
        <v>0</v>
      </c>
      <c r="U27" s="184">
        <f t="shared" si="9"/>
        <v>0</v>
      </c>
      <c r="V27" s="184">
        <f t="shared" si="9"/>
        <v>0</v>
      </c>
      <c r="W27" s="184">
        <f t="shared" si="9"/>
        <v>0</v>
      </c>
      <c r="X27" s="184">
        <f t="shared" si="9"/>
        <v>0</v>
      </c>
      <c r="Y27" s="184">
        <f t="shared" si="9"/>
        <v>0</v>
      </c>
      <c r="Z27" s="184">
        <f t="shared" si="9"/>
        <v>0</v>
      </c>
      <c r="AA27" s="184">
        <f t="shared" si="9"/>
        <v>0</v>
      </c>
      <c r="AB27" s="184">
        <f t="shared" si="9"/>
        <v>0</v>
      </c>
      <c r="AC27" s="184">
        <f t="shared" si="9"/>
        <v>0</v>
      </c>
      <c r="AD27" s="184">
        <f t="shared" si="9"/>
        <v>0</v>
      </c>
      <c r="AE27" s="184">
        <f t="shared" si="9"/>
        <v>0</v>
      </c>
      <c r="AF27" s="184">
        <f t="shared" si="9"/>
        <v>0</v>
      </c>
      <c r="AG27" s="184">
        <f t="shared" si="9"/>
        <v>0</v>
      </c>
      <c r="AH27" s="184">
        <f t="shared" si="9"/>
        <v>0</v>
      </c>
      <c r="AI27" s="187">
        <f t="shared" si="9"/>
        <v>0</v>
      </c>
    </row>
    <row r="28" spans="2:35" ht="12" customHeight="1">
      <c r="B28" s="181"/>
      <c r="C28" s="182" t="s">
        <v>10</v>
      </c>
      <c r="D28" s="202">
        <f>'E-1-1'!L37</f>
        <v>0</v>
      </c>
      <c r="E28" s="184">
        <f t="shared" si="4"/>
        <v>0</v>
      </c>
      <c r="F28" s="278"/>
      <c r="G28" s="185">
        <v>0</v>
      </c>
      <c r="H28" s="186">
        <f t="shared" si="8"/>
        <v>0</v>
      </c>
      <c r="I28" s="184">
        <f t="shared" si="8"/>
        <v>0</v>
      </c>
      <c r="J28" s="184">
        <f t="shared" si="8"/>
        <v>0</v>
      </c>
      <c r="K28" s="184">
        <f t="shared" si="8"/>
        <v>0</v>
      </c>
      <c r="L28" s="184">
        <f t="shared" si="8"/>
        <v>0</v>
      </c>
      <c r="M28" s="184">
        <f t="shared" si="8"/>
        <v>0</v>
      </c>
      <c r="N28" s="184">
        <f t="shared" si="8"/>
        <v>0</v>
      </c>
      <c r="O28" s="184">
        <f t="shared" si="8"/>
        <v>0</v>
      </c>
      <c r="P28" s="184">
        <f t="shared" si="9"/>
        <v>0</v>
      </c>
      <c r="Q28" s="184">
        <f t="shared" si="9"/>
        <v>0</v>
      </c>
      <c r="R28" s="184">
        <f t="shared" si="9"/>
        <v>0</v>
      </c>
      <c r="S28" s="184">
        <f t="shared" si="9"/>
        <v>0</v>
      </c>
      <c r="T28" s="184">
        <f t="shared" si="9"/>
        <v>0</v>
      </c>
      <c r="U28" s="184">
        <f t="shared" si="9"/>
        <v>0</v>
      </c>
      <c r="V28" s="184">
        <f t="shared" si="9"/>
        <v>0</v>
      </c>
      <c r="W28" s="184">
        <f t="shared" si="9"/>
        <v>0</v>
      </c>
      <c r="X28" s="184">
        <f t="shared" si="9"/>
        <v>0</v>
      </c>
      <c r="Y28" s="184">
        <f t="shared" si="9"/>
        <v>0</v>
      </c>
      <c r="Z28" s="184">
        <f t="shared" si="9"/>
        <v>0</v>
      </c>
      <c r="AA28" s="184">
        <f t="shared" si="9"/>
        <v>0</v>
      </c>
      <c r="AB28" s="184">
        <f t="shared" si="9"/>
        <v>0</v>
      </c>
      <c r="AC28" s="184">
        <f t="shared" si="9"/>
        <v>0</v>
      </c>
      <c r="AD28" s="184">
        <f t="shared" si="9"/>
        <v>0</v>
      </c>
      <c r="AE28" s="184">
        <f t="shared" si="9"/>
        <v>0</v>
      </c>
      <c r="AF28" s="184">
        <f t="shared" si="9"/>
        <v>0</v>
      </c>
      <c r="AG28" s="184">
        <f t="shared" si="9"/>
        <v>0</v>
      </c>
      <c r="AH28" s="184">
        <f t="shared" si="9"/>
        <v>0</v>
      </c>
      <c r="AI28" s="187">
        <f t="shared" si="9"/>
        <v>0</v>
      </c>
    </row>
    <row r="29" spans="2:35" ht="12" customHeight="1">
      <c r="B29" s="181"/>
      <c r="C29" s="188" t="s">
        <v>12</v>
      </c>
      <c r="D29" s="202">
        <f>'E-1-1'!L38</f>
        <v>0</v>
      </c>
      <c r="E29" s="184">
        <f t="shared" si="4"/>
        <v>0</v>
      </c>
      <c r="F29" s="278"/>
      <c r="G29" s="190">
        <v>0</v>
      </c>
      <c r="H29" s="191">
        <f t="shared" si="8"/>
        <v>0</v>
      </c>
      <c r="I29" s="189">
        <f t="shared" si="8"/>
        <v>0</v>
      </c>
      <c r="J29" s="189">
        <f t="shared" si="8"/>
        <v>0</v>
      </c>
      <c r="K29" s="189">
        <f t="shared" si="8"/>
        <v>0</v>
      </c>
      <c r="L29" s="189">
        <f t="shared" si="8"/>
        <v>0</v>
      </c>
      <c r="M29" s="189">
        <f t="shared" si="8"/>
        <v>0</v>
      </c>
      <c r="N29" s="189">
        <f t="shared" si="8"/>
        <v>0</v>
      </c>
      <c r="O29" s="189">
        <f t="shared" si="8"/>
        <v>0</v>
      </c>
      <c r="P29" s="189">
        <f t="shared" si="9"/>
        <v>0</v>
      </c>
      <c r="Q29" s="189">
        <f t="shared" si="9"/>
        <v>0</v>
      </c>
      <c r="R29" s="189">
        <f t="shared" si="9"/>
        <v>0</v>
      </c>
      <c r="S29" s="189">
        <f t="shared" si="9"/>
        <v>0</v>
      </c>
      <c r="T29" s="189">
        <f t="shared" si="9"/>
        <v>0</v>
      </c>
      <c r="U29" s="189">
        <f t="shared" si="9"/>
        <v>0</v>
      </c>
      <c r="V29" s="189">
        <f t="shared" si="9"/>
        <v>0</v>
      </c>
      <c r="W29" s="189">
        <f t="shared" si="9"/>
        <v>0</v>
      </c>
      <c r="X29" s="189">
        <f t="shared" si="9"/>
        <v>0</v>
      </c>
      <c r="Y29" s="189">
        <f t="shared" si="9"/>
        <v>0</v>
      </c>
      <c r="Z29" s="189">
        <f t="shared" si="9"/>
        <v>0</v>
      </c>
      <c r="AA29" s="189">
        <f t="shared" si="9"/>
        <v>0</v>
      </c>
      <c r="AB29" s="189">
        <f t="shared" si="9"/>
        <v>0</v>
      </c>
      <c r="AC29" s="189">
        <f t="shared" si="9"/>
        <v>0</v>
      </c>
      <c r="AD29" s="189">
        <f t="shared" si="9"/>
        <v>0</v>
      </c>
      <c r="AE29" s="189">
        <f t="shared" si="9"/>
        <v>0</v>
      </c>
      <c r="AF29" s="189">
        <f t="shared" si="9"/>
        <v>0</v>
      </c>
      <c r="AG29" s="189">
        <f t="shared" si="9"/>
        <v>0</v>
      </c>
      <c r="AH29" s="189">
        <f t="shared" si="9"/>
        <v>0</v>
      </c>
      <c r="AI29" s="192">
        <f t="shared" si="9"/>
        <v>0</v>
      </c>
    </row>
    <row r="30" spans="2:35" ht="12" customHeight="1" thickBot="1">
      <c r="B30" s="207"/>
      <c r="C30" s="208" t="s">
        <v>0</v>
      </c>
      <c r="D30" s="209" t="s">
        <v>63</v>
      </c>
      <c r="E30" s="210" t="s">
        <v>63</v>
      </c>
      <c r="F30" s="210" t="s">
        <v>63</v>
      </c>
      <c r="G30" s="211" t="s">
        <v>63</v>
      </c>
      <c r="H30" s="212">
        <f aca="true" t="shared" si="10" ref="H30:AI30">SUM(H25:H29)</f>
        <v>0</v>
      </c>
      <c r="I30" s="213">
        <f t="shared" si="10"/>
        <v>0</v>
      </c>
      <c r="J30" s="213">
        <f t="shared" si="10"/>
        <v>0</v>
      </c>
      <c r="K30" s="213">
        <f t="shared" si="10"/>
        <v>0</v>
      </c>
      <c r="L30" s="213">
        <f t="shared" si="10"/>
        <v>0</v>
      </c>
      <c r="M30" s="213">
        <f t="shared" si="10"/>
        <v>0</v>
      </c>
      <c r="N30" s="213">
        <f t="shared" si="10"/>
        <v>0</v>
      </c>
      <c r="O30" s="213">
        <f t="shared" si="10"/>
        <v>0</v>
      </c>
      <c r="P30" s="213">
        <f t="shared" si="10"/>
        <v>0</v>
      </c>
      <c r="Q30" s="213">
        <f t="shared" si="10"/>
        <v>0</v>
      </c>
      <c r="R30" s="213">
        <f t="shared" si="10"/>
        <v>0</v>
      </c>
      <c r="S30" s="213">
        <f t="shared" si="10"/>
        <v>0</v>
      </c>
      <c r="T30" s="213">
        <f t="shared" si="10"/>
        <v>0</v>
      </c>
      <c r="U30" s="213">
        <f t="shared" si="10"/>
        <v>0</v>
      </c>
      <c r="V30" s="213">
        <f t="shared" si="10"/>
        <v>0</v>
      </c>
      <c r="W30" s="213">
        <f t="shared" si="10"/>
        <v>0</v>
      </c>
      <c r="X30" s="213">
        <f t="shared" si="10"/>
        <v>0</v>
      </c>
      <c r="Y30" s="213">
        <f t="shared" si="10"/>
        <v>0</v>
      </c>
      <c r="Z30" s="213">
        <f t="shared" si="10"/>
        <v>0</v>
      </c>
      <c r="AA30" s="213">
        <f t="shared" si="10"/>
        <v>0</v>
      </c>
      <c r="AB30" s="213">
        <f t="shared" si="10"/>
        <v>0</v>
      </c>
      <c r="AC30" s="213">
        <f t="shared" si="10"/>
        <v>0</v>
      </c>
      <c r="AD30" s="213">
        <f t="shared" si="10"/>
        <v>0</v>
      </c>
      <c r="AE30" s="213">
        <f t="shared" si="10"/>
        <v>0</v>
      </c>
      <c r="AF30" s="213">
        <f t="shared" si="10"/>
        <v>0</v>
      </c>
      <c r="AG30" s="213">
        <f t="shared" si="10"/>
        <v>0</v>
      </c>
      <c r="AH30" s="213">
        <f t="shared" si="10"/>
        <v>0</v>
      </c>
      <c r="AI30" s="214">
        <f t="shared" si="10"/>
        <v>0</v>
      </c>
    </row>
    <row r="31" spans="2:35" ht="12" customHeight="1" thickTop="1">
      <c r="B31" s="215" t="s">
        <v>3</v>
      </c>
      <c r="C31" s="216"/>
      <c r="D31" s="217"/>
      <c r="E31" s="218"/>
      <c r="F31" s="218"/>
      <c r="G31" s="218"/>
      <c r="H31" s="223">
        <f aca="true" t="shared" si="11" ref="H31:AI31">H15+H24+H30</f>
        <v>0</v>
      </c>
      <c r="I31" s="224">
        <f t="shared" si="11"/>
        <v>0</v>
      </c>
      <c r="J31" s="224">
        <f t="shared" si="11"/>
        <v>0</v>
      </c>
      <c r="K31" s="224">
        <f t="shared" si="11"/>
        <v>0</v>
      </c>
      <c r="L31" s="224">
        <f t="shared" si="11"/>
        <v>0</v>
      </c>
      <c r="M31" s="224">
        <f t="shared" si="11"/>
        <v>0</v>
      </c>
      <c r="N31" s="224">
        <f t="shared" si="11"/>
        <v>0</v>
      </c>
      <c r="O31" s="224">
        <f t="shared" si="11"/>
        <v>0</v>
      </c>
      <c r="P31" s="224">
        <f t="shared" si="11"/>
        <v>0</v>
      </c>
      <c r="Q31" s="224">
        <f t="shared" si="11"/>
        <v>0</v>
      </c>
      <c r="R31" s="224">
        <f t="shared" si="11"/>
        <v>0</v>
      </c>
      <c r="S31" s="224">
        <f t="shared" si="11"/>
        <v>0</v>
      </c>
      <c r="T31" s="224">
        <f t="shared" si="11"/>
        <v>0</v>
      </c>
      <c r="U31" s="224">
        <f t="shared" si="11"/>
        <v>0</v>
      </c>
      <c r="V31" s="224">
        <f t="shared" si="11"/>
        <v>0</v>
      </c>
      <c r="W31" s="224">
        <f t="shared" si="11"/>
        <v>0</v>
      </c>
      <c r="X31" s="224">
        <f t="shared" si="11"/>
        <v>0</v>
      </c>
      <c r="Y31" s="224">
        <f t="shared" si="11"/>
        <v>0</v>
      </c>
      <c r="Z31" s="224">
        <f t="shared" si="11"/>
        <v>0</v>
      </c>
      <c r="AA31" s="224">
        <f t="shared" si="11"/>
        <v>0</v>
      </c>
      <c r="AB31" s="224">
        <f t="shared" si="11"/>
        <v>0</v>
      </c>
      <c r="AC31" s="224">
        <f t="shared" si="11"/>
        <v>0</v>
      </c>
      <c r="AD31" s="224">
        <f t="shared" si="11"/>
        <v>0</v>
      </c>
      <c r="AE31" s="224">
        <f t="shared" si="11"/>
        <v>0</v>
      </c>
      <c r="AF31" s="224">
        <f t="shared" si="11"/>
        <v>0</v>
      </c>
      <c r="AG31" s="224">
        <f t="shared" si="11"/>
        <v>0</v>
      </c>
      <c r="AH31" s="224">
        <f t="shared" si="11"/>
        <v>0</v>
      </c>
      <c r="AI31" s="225">
        <f t="shared" si="11"/>
        <v>0</v>
      </c>
    </row>
    <row r="33" ht="15" customHeight="1">
      <c r="B33" s="1" t="s">
        <v>136</v>
      </c>
    </row>
    <row r="35" spans="2:35" ht="12" customHeight="1">
      <c r="B35" s="119" t="s">
        <v>145</v>
      </c>
      <c r="C35" s="120"/>
      <c r="D35" s="171" t="s">
        <v>143</v>
      </c>
      <c r="E35" s="172" t="s">
        <v>144</v>
      </c>
      <c r="F35" s="172" t="s">
        <v>146</v>
      </c>
      <c r="G35" s="173" t="s">
        <v>142</v>
      </c>
      <c r="H35" s="171">
        <v>1</v>
      </c>
      <c r="I35" s="172">
        <v>2</v>
      </c>
      <c r="J35" s="172">
        <v>3</v>
      </c>
      <c r="K35" s="172">
        <v>4</v>
      </c>
      <c r="L35" s="172">
        <v>5</v>
      </c>
      <c r="M35" s="172">
        <v>6</v>
      </c>
      <c r="N35" s="172">
        <v>7</v>
      </c>
      <c r="O35" s="172">
        <v>8</v>
      </c>
      <c r="P35" s="172">
        <v>9</v>
      </c>
      <c r="Q35" s="172">
        <v>10</v>
      </c>
      <c r="R35" s="172">
        <v>11</v>
      </c>
      <c r="S35" s="172">
        <v>12</v>
      </c>
      <c r="T35" s="172">
        <v>13</v>
      </c>
      <c r="U35" s="172">
        <v>14</v>
      </c>
      <c r="V35" s="172">
        <v>15</v>
      </c>
      <c r="W35" s="172">
        <v>16</v>
      </c>
      <c r="X35" s="172">
        <v>17</v>
      </c>
      <c r="Y35" s="172">
        <v>18</v>
      </c>
      <c r="Z35" s="172">
        <v>19</v>
      </c>
      <c r="AA35" s="172">
        <v>20</v>
      </c>
      <c r="AB35" s="172">
        <v>21</v>
      </c>
      <c r="AC35" s="172">
        <v>22</v>
      </c>
      <c r="AD35" s="172">
        <v>23</v>
      </c>
      <c r="AE35" s="172">
        <v>24</v>
      </c>
      <c r="AF35" s="172">
        <v>25</v>
      </c>
      <c r="AG35" s="172">
        <v>26</v>
      </c>
      <c r="AH35" s="172">
        <v>27</v>
      </c>
      <c r="AI35" s="173">
        <v>28</v>
      </c>
    </row>
    <row r="36" spans="2:35" ht="12" customHeight="1">
      <c r="B36" s="174"/>
      <c r="C36" s="282"/>
      <c r="D36" s="283"/>
      <c r="E36" s="203">
        <f>D36*0.1</f>
        <v>0</v>
      </c>
      <c r="F36" s="277"/>
      <c r="G36" s="286"/>
      <c r="H36" s="219">
        <f aca="true" t="shared" si="12" ref="H36:AI36">IF(H$35&gt;$G36,IF(H$35-$G36&gt;$F36,0,SLN($D36,$E36,$F36)),0)</f>
        <v>0</v>
      </c>
      <c r="I36" s="219">
        <f t="shared" si="12"/>
        <v>0</v>
      </c>
      <c r="J36" s="177">
        <f t="shared" si="12"/>
        <v>0</v>
      </c>
      <c r="K36" s="177">
        <f t="shared" si="12"/>
        <v>0</v>
      </c>
      <c r="L36" s="177">
        <f t="shared" si="12"/>
        <v>0</v>
      </c>
      <c r="M36" s="177">
        <f t="shared" si="12"/>
        <v>0</v>
      </c>
      <c r="N36" s="177">
        <f t="shared" si="12"/>
        <v>0</v>
      </c>
      <c r="O36" s="177">
        <f t="shared" si="12"/>
        <v>0</v>
      </c>
      <c r="P36" s="177">
        <f t="shared" si="12"/>
        <v>0</v>
      </c>
      <c r="Q36" s="177">
        <f t="shared" si="12"/>
        <v>0</v>
      </c>
      <c r="R36" s="177">
        <f t="shared" si="12"/>
        <v>0</v>
      </c>
      <c r="S36" s="177">
        <f t="shared" si="12"/>
        <v>0</v>
      </c>
      <c r="T36" s="177">
        <f t="shared" si="12"/>
        <v>0</v>
      </c>
      <c r="U36" s="177">
        <f t="shared" si="12"/>
        <v>0</v>
      </c>
      <c r="V36" s="177">
        <f t="shared" si="12"/>
        <v>0</v>
      </c>
      <c r="W36" s="177">
        <f t="shared" si="12"/>
        <v>0</v>
      </c>
      <c r="X36" s="177">
        <f t="shared" si="12"/>
        <v>0</v>
      </c>
      <c r="Y36" s="177">
        <f t="shared" si="12"/>
        <v>0</v>
      </c>
      <c r="Z36" s="177">
        <f t="shared" si="12"/>
        <v>0</v>
      </c>
      <c r="AA36" s="177">
        <f t="shared" si="12"/>
        <v>0</v>
      </c>
      <c r="AB36" s="177">
        <f t="shared" si="12"/>
        <v>0</v>
      </c>
      <c r="AC36" s="177">
        <f t="shared" si="12"/>
        <v>0</v>
      </c>
      <c r="AD36" s="177">
        <f t="shared" si="12"/>
        <v>0</v>
      </c>
      <c r="AE36" s="177">
        <f t="shared" si="12"/>
        <v>0</v>
      </c>
      <c r="AF36" s="177">
        <f t="shared" si="12"/>
        <v>0</v>
      </c>
      <c r="AG36" s="177">
        <f t="shared" si="12"/>
        <v>0</v>
      </c>
      <c r="AH36" s="177">
        <f t="shared" si="12"/>
        <v>0</v>
      </c>
      <c r="AI36" s="180">
        <f t="shared" si="12"/>
        <v>0</v>
      </c>
    </row>
    <row r="37" spans="2:35" ht="12" customHeight="1">
      <c r="B37" s="181"/>
      <c r="C37" s="284"/>
      <c r="D37" s="285"/>
      <c r="E37" s="203">
        <f>D37*0.1</f>
        <v>0</v>
      </c>
      <c r="F37" s="278"/>
      <c r="G37" s="287"/>
      <c r="H37" s="220">
        <f aca="true" t="shared" si="13" ref="H37:I39">IF(H$35&gt;$G37,IF(H$35-$G37&gt;$F37,0,SLN($D37,$E37,$F37)),0)</f>
        <v>0</v>
      </c>
      <c r="I37" s="220">
        <f t="shared" si="13"/>
        <v>0</v>
      </c>
      <c r="J37" s="184">
        <f aca="true" t="shared" si="14" ref="J37:X37">IF(J$35&gt;$G37,IF(J$35-$G37&gt;$F37,0,SLN($D37,$E37,$F37)),0)</f>
        <v>0</v>
      </c>
      <c r="K37" s="184">
        <f t="shared" si="14"/>
        <v>0</v>
      </c>
      <c r="L37" s="184">
        <f t="shared" si="14"/>
        <v>0</v>
      </c>
      <c r="M37" s="184">
        <f t="shared" si="14"/>
        <v>0</v>
      </c>
      <c r="N37" s="184">
        <f t="shared" si="14"/>
        <v>0</v>
      </c>
      <c r="O37" s="184">
        <f t="shared" si="14"/>
        <v>0</v>
      </c>
      <c r="P37" s="184">
        <f t="shared" si="14"/>
        <v>0</v>
      </c>
      <c r="Q37" s="184">
        <f t="shared" si="14"/>
        <v>0</v>
      </c>
      <c r="R37" s="184">
        <f t="shared" si="14"/>
        <v>0</v>
      </c>
      <c r="S37" s="184">
        <f t="shared" si="14"/>
        <v>0</v>
      </c>
      <c r="T37" s="184">
        <f t="shared" si="14"/>
        <v>0</v>
      </c>
      <c r="U37" s="184">
        <f t="shared" si="14"/>
        <v>0</v>
      </c>
      <c r="V37" s="184">
        <f t="shared" si="14"/>
        <v>0</v>
      </c>
      <c r="W37" s="184">
        <f t="shared" si="14"/>
        <v>0</v>
      </c>
      <c r="X37" s="184">
        <f t="shared" si="14"/>
        <v>0</v>
      </c>
      <c r="Y37" s="184">
        <f aca="true" t="shared" si="15" ref="Y37:AI39">IF(Y$35&gt;$G37,IF(Y$35-$G37&gt;$F37,0,SLN($D37,$E37,$F37)),0)</f>
        <v>0</v>
      </c>
      <c r="Z37" s="184">
        <f t="shared" si="15"/>
        <v>0</v>
      </c>
      <c r="AA37" s="184">
        <f t="shared" si="15"/>
        <v>0</v>
      </c>
      <c r="AB37" s="184">
        <f t="shared" si="15"/>
        <v>0</v>
      </c>
      <c r="AC37" s="184">
        <f t="shared" si="15"/>
        <v>0</v>
      </c>
      <c r="AD37" s="184">
        <f t="shared" si="15"/>
        <v>0</v>
      </c>
      <c r="AE37" s="184">
        <f t="shared" si="15"/>
        <v>0</v>
      </c>
      <c r="AF37" s="184">
        <f t="shared" si="15"/>
        <v>0</v>
      </c>
      <c r="AG37" s="184">
        <f t="shared" si="15"/>
        <v>0</v>
      </c>
      <c r="AH37" s="184">
        <f t="shared" si="15"/>
        <v>0</v>
      </c>
      <c r="AI37" s="187">
        <f t="shared" si="15"/>
        <v>0</v>
      </c>
    </row>
    <row r="38" spans="2:35" ht="12" customHeight="1">
      <c r="B38" s="181"/>
      <c r="C38" s="284"/>
      <c r="D38" s="285"/>
      <c r="E38" s="203">
        <f>D38*0.1</f>
        <v>0</v>
      </c>
      <c r="F38" s="278"/>
      <c r="G38" s="287"/>
      <c r="H38" s="220">
        <f t="shared" si="13"/>
        <v>0</v>
      </c>
      <c r="I38" s="220">
        <f t="shared" si="13"/>
        <v>0</v>
      </c>
      <c r="J38" s="184">
        <f aca="true" t="shared" si="16" ref="J38:X39">IF(J$35&gt;$G38,IF(J$35-$G38&gt;$F38,0,SLN($D38,$E38,$F38)),0)</f>
        <v>0</v>
      </c>
      <c r="K38" s="184">
        <f t="shared" si="16"/>
        <v>0</v>
      </c>
      <c r="L38" s="184">
        <f t="shared" si="16"/>
        <v>0</v>
      </c>
      <c r="M38" s="184">
        <f t="shared" si="16"/>
        <v>0</v>
      </c>
      <c r="N38" s="184">
        <f t="shared" si="16"/>
        <v>0</v>
      </c>
      <c r="O38" s="184">
        <f t="shared" si="16"/>
        <v>0</v>
      </c>
      <c r="P38" s="184">
        <f t="shared" si="16"/>
        <v>0</v>
      </c>
      <c r="Q38" s="184">
        <f t="shared" si="16"/>
        <v>0</v>
      </c>
      <c r="R38" s="184">
        <f t="shared" si="16"/>
        <v>0</v>
      </c>
      <c r="S38" s="184">
        <f t="shared" si="16"/>
        <v>0</v>
      </c>
      <c r="T38" s="184">
        <f t="shared" si="16"/>
        <v>0</v>
      </c>
      <c r="U38" s="184">
        <f t="shared" si="16"/>
        <v>0</v>
      </c>
      <c r="V38" s="184">
        <f t="shared" si="16"/>
        <v>0</v>
      </c>
      <c r="W38" s="184">
        <f t="shared" si="16"/>
        <v>0</v>
      </c>
      <c r="X38" s="184">
        <f t="shared" si="16"/>
        <v>0</v>
      </c>
      <c r="Y38" s="184">
        <f t="shared" si="15"/>
        <v>0</v>
      </c>
      <c r="Z38" s="184">
        <f t="shared" si="15"/>
        <v>0</v>
      </c>
      <c r="AA38" s="184">
        <f t="shared" si="15"/>
        <v>0</v>
      </c>
      <c r="AB38" s="184">
        <f t="shared" si="15"/>
        <v>0</v>
      </c>
      <c r="AC38" s="184">
        <f t="shared" si="15"/>
        <v>0</v>
      </c>
      <c r="AD38" s="184">
        <f t="shared" si="15"/>
        <v>0</v>
      </c>
      <c r="AE38" s="184">
        <f t="shared" si="15"/>
        <v>0</v>
      </c>
      <c r="AF38" s="184">
        <f t="shared" si="15"/>
        <v>0</v>
      </c>
      <c r="AG38" s="184">
        <f t="shared" si="15"/>
        <v>0</v>
      </c>
      <c r="AH38" s="184">
        <f t="shared" si="15"/>
        <v>0</v>
      </c>
      <c r="AI38" s="187">
        <f t="shared" si="15"/>
        <v>0</v>
      </c>
    </row>
    <row r="39" spans="2:35" ht="12" customHeight="1">
      <c r="B39" s="181"/>
      <c r="C39" s="284"/>
      <c r="D39" s="285"/>
      <c r="E39" s="203">
        <f>D39*0.1</f>
        <v>0</v>
      </c>
      <c r="F39" s="278"/>
      <c r="G39" s="287"/>
      <c r="H39" s="220">
        <f t="shared" si="13"/>
        <v>0</v>
      </c>
      <c r="I39" s="220">
        <f t="shared" si="13"/>
        <v>0</v>
      </c>
      <c r="J39" s="184">
        <f t="shared" si="16"/>
        <v>0</v>
      </c>
      <c r="K39" s="184">
        <f t="shared" si="16"/>
        <v>0</v>
      </c>
      <c r="L39" s="184">
        <f t="shared" si="16"/>
        <v>0</v>
      </c>
      <c r="M39" s="184">
        <f t="shared" si="16"/>
        <v>0</v>
      </c>
      <c r="N39" s="184">
        <f t="shared" si="16"/>
        <v>0</v>
      </c>
      <c r="O39" s="184">
        <f t="shared" si="16"/>
        <v>0</v>
      </c>
      <c r="P39" s="184">
        <f t="shared" si="16"/>
        <v>0</v>
      </c>
      <c r="Q39" s="184">
        <f t="shared" si="16"/>
        <v>0</v>
      </c>
      <c r="R39" s="184">
        <f t="shared" si="16"/>
        <v>0</v>
      </c>
      <c r="S39" s="184">
        <f t="shared" si="16"/>
        <v>0</v>
      </c>
      <c r="T39" s="184">
        <f t="shared" si="16"/>
        <v>0</v>
      </c>
      <c r="U39" s="184">
        <f t="shared" si="16"/>
        <v>0</v>
      </c>
      <c r="V39" s="184">
        <f t="shared" si="16"/>
        <v>0</v>
      </c>
      <c r="W39" s="184">
        <f t="shared" si="16"/>
        <v>0</v>
      </c>
      <c r="X39" s="184">
        <f t="shared" si="16"/>
        <v>0</v>
      </c>
      <c r="Y39" s="184">
        <f t="shared" si="15"/>
        <v>0</v>
      </c>
      <c r="Z39" s="184">
        <f t="shared" si="15"/>
        <v>0</v>
      </c>
      <c r="AA39" s="184">
        <f t="shared" si="15"/>
        <v>0</v>
      </c>
      <c r="AB39" s="184">
        <f t="shared" si="15"/>
        <v>0</v>
      </c>
      <c r="AC39" s="184">
        <f t="shared" si="15"/>
        <v>0</v>
      </c>
      <c r="AD39" s="184">
        <f t="shared" si="15"/>
        <v>0</v>
      </c>
      <c r="AE39" s="184">
        <f t="shared" si="15"/>
        <v>0</v>
      </c>
      <c r="AF39" s="184">
        <f t="shared" si="15"/>
        <v>0</v>
      </c>
      <c r="AG39" s="184">
        <f t="shared" si="15"/>
        <v>0</v>
      </c>
      <c r="AH39" s="184">
        <f t="shared" si="15"/>
        <v>0</v>
      </c>
      <c r="AI39" s="187">
        <f t="shared" si="15"/>
        <v>0</v>
      </c>
    </row>
    <row r="40" spans="2:35" ht="12" customHeight="1">
      <c r="B40" s="193"/>
      <c r="C40" s="119"/>
      <c r="D40" s="195" t="s">
        <v>111</v>
      </c>
      <c r="E40" s="196" t="s">
        <v>111</v>
      </c>
      <c r="F40" s="196" t="s">
        <v>111</v>
      </c>
      <c r="G40" s="197" t="s">
        <v>111</v>
      </c>
      <c r="H40" s="221">
        <f aca="true" t="shared" si="17" ref="H40:AI40">SUM(H36:H39)</f>
        <v>0</v>
      </c>
      <c r="I40" s="221">
        <f t="shared" si="17"/>
        <v>0</v>
      </c>
      <c r="J40" s="199">
        <f t="shared" si="17"/>
        <v>0</v>
      </c>
      <c r="K40" s="199">
        <f t="shared" si="17"/>
        <v>0</v>
      </c>
      <c r="L40" s="199">
        <f t="shared" si="17"/>
        <v>0</v>
      </c>
      <c r="M40" s="199">
        <f t="shared" si="17"/>
        <v>0</v>
      </c>
      <c r="N40" s="199">
        <f t="shared" si="17"/>
        <v>0</v>
      </c>
      <c r="O40" s="199">
        <f t="shared" si="17"/>
        <v>0</v>
      </c>
      <c r="P40" s="199">
        <f t="shared" si="17"/>
        <v>0</v>
      </c>
      <c r="Q40" s="199">
        <f t="shared" si="17"/>
        <v>0</v>
      </c>
      <c r="R40" s="199">
        <f t="shared" si="17"/>
        <v>0</v>
      </c>
      <c r="S40" s="199">
        <f t="shared" si="17"/>
        <v>0</v>
      </c>
      <c r="T40" s="199">
        <f t="shared" si="17"/>
        <v>0</v>
      </c>
      <c r="U40" s="199">
        <f t="shared" si="17"/>
        <v>0</v>
      </c>
      <c r="V40" s="199">
        <f t="shared" si="17"/>
        <v>0</v>
      </c>
      <c r="W40" s="199">
        <f t="shared" si="17"/>
        <v>0</v>
      </c>
      <c r="X40" s="199">
        <f t="shared" si="17"/>
        <v>0</v>
      </c>
      <c r="Y40" s="199">
        <f t="shared" si="17"/>
        <v>0</v>
      </c>
      <c r="Z40" s="199">
        <f t="shared" si="17"/>
        <v>0</v>
      </c>
      <c r="AA40" s="199">
        <f t="shared" si="17"/>
        <v>0</v>
      </c>
      <c r="AB40" s="199">
        <f t="shared" si="17"/>
        <v>0</v>
      </c>
      <c r="AC40" s="199">
        <f t="shared" si="17"/>
        <v>0</v>
      </c>
      <c r="AD40" s="199">
        <f t="shared" si="17"/>
        <v>0</v>
      </c>
      <c r="AE40" s="199">
        <f t="shared" si="17"/>
        <v>0</v>
      </c>
      <c r="AF40" s="199">
        <f t="shared" si="17"/>
        <v>0</v>
      </c>
      <c r="AG40" s="199">
        <f t="shared" si="17"/>
        <v>0</v>
      </c>
      <c r="AH40" s="199">
        <f t="shared" si="17"/>
        <v>0</v>
      </c>
      <c r="AI40" s="200">
        <f t="shared" si="17"/>
        <v>0</v>
      </c>
    </row>
  </sheetData>
  <sheetProtection password="D71B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3:H4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6.75390625" style="1" customWidth="1"/>
    <col min="4" max="9" width="12.75390625" style="1" customWidth="1"/>
    <col min="10" max="11" width="16.75390625" style="1" customWidth="1"/>
    <col min="12" max="16" width="12.75390625" style="1" customWidth="1"/>
    <col min="17" max="16384" width="9.125" style="1" customWidth="1"/>
  </cols>
  <sheetData>
    <row r="3" ht="15" customHeight="1">
      <c r="B3" s="1" t="s">
        <v>134</v>
      </c>
    </row>
    <row r="4" ht="15" customHeight="1">
      <c r="H4" s="2" t="s">
        <v>23</v>
      </c>
    </row>
    <row r="5" spans="2:8" ht="15" customHeight="1">
      <c r="B5" s="3" t="s">
        <v>5</v>
      </c>
      <c r="C5" s="4"/>
      <c r="D5" s="8" t="s">
        <v>6</v>
      </c>
      <c r="E5" s="3" t="s">
        <v>2</v>
      </c>
      <c r="F5" s="6"/>
      <c r="G5" s="6"/>
      <c r="H5" s="4"/>
    </row>
    <row r="6" spans="2:8" ht="15" customHeight="1">
      <c r="B6" s="7" t="s">
        <v>190</v>
      </c>
      <c r="C6" s="4">
        <f>IF('E-1-1'!C10="","",'E-1-1'!C10)</f>
      </c>
      <c r="D6" s="8">
        <f>E6*'E-1-1'!D10/1000</f>
        <v>0</v>
      </c>
      <c r="E6" s="288"/>
      <c r="F6" s="6" t="s">
        <v>191</v>
      </c>
      <c r="G6" s="6"/>
      <c r="H6" s="4"/>
    </row>
    <row r="7" spans="2:8" ht="15" customHeight="1">
      <c r="B7" s="10"/>
      <c r="C7" s="4">
        <f>IF('E-1-1'!C11="","",'E-1-1'!C11)</f>
      </c>
      <c r="D7" s="8">
        <f>E7*'E-1-1'!D11/1000</f>
        <v>0</v>
      </c>
      <c r="E7" s="288"/>
      <c r="F7" s="6" t="s">
        <v>191</v>
      </c>
      <c r="G7" s="6"/>
      <c r="H7" s="4"/>
    </row>
    <row r="8" spans="2:8" ht="15" customHeight="1">
      <c r="B8" s="10"/>
      <c r="C8" s="4">
        <f>IF('E-1-1'!C12="","",'E-1-1'!C12)</f>
      </c>
      <c r="D8" s="8">
        <f>E8*'E-1-1'!D12/1000</f>
        <v>0</v>
      </c>
      <c r="E8" s="288"/>
      <c r="F8" s="6" t="s">
        <v>191</v>
      </c>
      <c r="G8" s="6"/>
      <c r="H8" s="4"/>
    </row>
    <row r="9" spans="2:8" ht="15" customHeight="1">
      <c r="B9" s="10"/>
      <c r="C9" s="4">
        <f>IF('E-1-1'!C13="","",'E-1-1'!C13)</f>
      </c>
      <c r="D9" s="8">
        <f>E9*'E-1-1'!D13/1000</f>
        <v>0</v>
      </c>
      <c r="E9" s="288"/>
      <c r="F9" s="6" t="s">
        <v>191</v>
      </c>
      <c r="G9" s="6"/>
      <c r="H9" s="4"/>
    </row>
    <row r="10" spans="2:8" ht="15" customHeight="1">
      <c r="B10" s="10"/>
      <c r="C10" s="4">
        <f>IF('E-1-1'!C14="","",'E-1-1'!C14)</f>
      </c>
      <c r="D10" s="8">
        <f>E10*'E-1-1'!D14/1000</f>
        <v>0</v>
      </c>
      <c r="E10" s="288"/>
      <c r="F10" s="6" t="s">
        <v>191</v>
      </c>
      <c r="G10" s="6"/>
      <c r="H10" s="4"/>
    </row>
    <row r="11" spans="2:8" ht="15" customHeight="1">
      <c r="B11" s="10"/>
      <c r="C11" s="4">
        <f>IF('E-1-1'!C15="","",'E-1-1'!C15)</f>
      </c>
      <c r="D11" s="8">
        <f>E11*'E-1-1'!D15/1000</f>
        <v>0</v>
      </c>
      <c r="E11" s="288"/>
      <c r="F11" s="6" t="s">
        <v>191</v>
      </c>
      <c r="G11" s="6"/>
      <c r="H11" s="4"/>
    </row>
    <row r="12" spans="2:8" ht="15" customHeight="1">
      <c r="B12" s="10"/>
      <c r="C12" s="4">
        <f>IF('E-1-1'!C16="","",'E-1-1'!C16)</f>
      </c>
      <c r="D12" s="8">
        <f>E12*'E-1-1'!D16/1000</f>
        <v>0</v>
      </c>
      <c r="E12" s="288"/>
      <c r="F12" s="6" t="s">
        <v>191</v>
      </c>
      <c r="G12" s="6"/>
      <c r="H12" s="4"/>
    </row>
    <row r="13" spans="2:8" ht="15" customHeight="1">
      <c r="B13" s="10"/>
      <c r="C13" s="4">
        <f>IF('E-1-1'!C17="","",'E-1-1'!C17)</f>
      </c>
      <c r="D13" s="8">
        <f>E13*'E-1-1'!D17/1000</f>
        <v>0</v>
      </c>
      <c r="E13" s="288"/>
      <c r="F13" s="6" t="s">
        <v>191</v>
      </c>
      <c r="G13" s="6"/>
      <c r="H13" s="4"/>
    </row>
    <row r="14" spans="2:8" ht="15" customHeight="1">
      <c r="B14" s="7" t="s">
        <v>196</v>
      </c>
      <c r="C14" s="4">
        <f>IF('E-1-1'!C32="","",'E-1-1'!C32)</f>
      </c>
      <c r="D14" s="9">
        <f>E14*'E-1-1'!F32*12/1000</f>
        <v>0</v>
      </c>
      <c r="E14" s="288"/>
      <c r="F14" s="6" t="s">
        <v>170</v>
      </c>
      <c r="G14" s="228"/>
      <c r="H14" s="4"/>
    </row>
    <row r="15" spans="2:8" ht="15" customHeight="1">
      <c r="B15" s="10"/>
      <c r="C15" s="4">
        <f>IF('E-1-1'!C33="","",'E-1-1'!C33)</f>
      </c>
      <c r="D15" s="9">
        <f>E15*'E-1-1'!F33*12/1000</f>
        <v>0</v>
      </c>
      <c r="E15" s="288"/>
      <c r="F15" s="6" t="s">
        <v>170</v>
      </c>
      <c r="G15" s="228"/>
      <c r="H15" s="4"/>
    </row>
    <row r="16" spans="2:8" ht="15" customHeight="1">
      <c r="B16" s="10"/>
      <c r="C16" s="4">
        <f>IF('E-1-1'!C34="","",'E-1-1'!C34)</f>
      </c>
      <c r="D16" s="9">
        <f>E16*'E-1-1'!F34*12/1000</f>
        <v>0</v>
      </c>
      <c r="E16" s="288"/>
      <c r="F16" s="6" t="s">
        <v>170</v>
      </c>
      <c r="G16" s="228"/>
      <c r="H16" s="4"/>
    </row>
    <row r="17" spans="2:8" ht="15" customHeight="1">
      <c r="B17" s="10"/>
      <c r="C17" s="4">
        <f>IF('E-1-1'!C35="","",'E-1-1'!C35)</f>
      </c>
      <c r="D17" s="9">
        <f>E17*'E-1-1'!F35*12/1000</f>
        <v>0</v>
      </c>
      <c r="E17" s="288"/>
      <c r="F17" s="6" t="s">
        <v>170</v>
      </c>
      <c r="G17" s="228"/>
      <c r="H17" s="4"/>
    </row>
    <row r="18" spans="2:8" ht="15" customHeight="1">
      <c r="B18" s="10"/>
      <c r="C18" s="4">
        <f>IF('E-1-1'!C36="","",'E-1-1'!C36)</f>
      </c>
      <c r="D18" s="9">
        <f>E18*'E-1-1'!F36*12/1000</f>
        <v>0</v>
      </c>
      <c r="E18" s="288"/>
      <c r="F18" s="6" t="s">
        <v>170</v>
      </c>
      <c r="G18" s="228"/>
      <c r="H18" s="4"/>
    </row>
    <row r="19" spans="2:8" ht="15" customHeight="1">
      <c r="B19" s="10"/>
      <c r="C19" s="4">
        <f>IF('E-1-1'!C37="","",'E-1-1'!C37)</f>
      </c>
      <c r="D19" s="9">
        <f>E19*'E-1-1'!F37*12/1000</f>
        <v>0</v>
      </c>
      <c r="E19" s="288"/>
      <c r="F19" s="6" t="s">
        <v>170</v>
      </c>
      <c r="G19" s="228"/>
      <c r="H19" s="4"/>
    </row>
    <row r="20" spans="2:8" ht="15" customHeight="1">
      <c r="B20" s="10"/>
      <c r="C20" s="4">
        <f>IF('E-1-1'!C38="","",'E-1-1'!C38)</f>
      </c>
      <c r="D20" s="9">
        <f>E20*'E-1-1'!F38*12/1000</f>
        <v>0</v>
      </c>
      <c r="E20" s="288"/>
      <c r="F20" s="6" t="s">
        <v>170</v>
      </c>
      <c r="G20" s="228"/>
      <c r="H20" s="4"/>
    </row>
    <row r="21" spans="2:8" ht="15" customHeight="1">
      <c r="B21" s="11"/>
      <c r="C21" s="4">
        <f>IF('E-1-1'!C39="","",'E-1-1'!C39)</f>
      </c>
      <c r="D21" s="9">
        <f>E21*'E-1-1'!F39*12/1000</f>
        <v>0</v>
      </c>
      <c r="E21" s="288"/>
      <c r="F21" s="6" t="s">
        <v>170</v>
      </c>
      <c r="G21" s="228"/>
      <c r="H21" s="4"/>
    </row>
    <row r="22" spans="2:8" ht="15" customHeight="1">
      <c r="B22" s="7" t="s">
        <v>99</v>
      </c>
      <c r="C22" s="253"/>
      <c r="D22" s="252"/>
      <c r="E22" s="253"/>
      <c r="F22" s="254"/>
      <c r="G22" s="254"/>
      <c r="H22" s="251"/>
    </row>
    <row r="23" spans="2:8" ht="15" customHeight="1">
      <c r="B23" s="10"/>
      <c r="C23" s="253"/>
      <c r="D23" s="252"/>
      <c r="E23" s="253"/>
      <c r="F23" s="254"/>
      <c r="G23" s="254"/>
      <c r="H23" s="251"/>
    </row>
    <row r="24" spans="2:8" ht="15" customHeight="1">
      <c r="B24" s="10"/>
      <c r="C24" s="289"/>
      <c r="D24" s="290"/>
      <c r="E24" s="289"/>
      <c r="F24" s="291"/>
      <c r="G24" s="291"/>
      <c r="H24" s="292"/>
    </row>
    <row r="25" spans="2:8" ht="15" customHeight="1" thickBot="1">
      <c r="B25" s="20"/>
      <c r="C25" s="293"/>
      <c r="D25" s="294"/>
      <c r="E25" s="293"/>
      <c r="F25" s="295"/>
      <c r="G25" s="295"/>
      <c r="H25" s="296"/>
    </row>
    <row r="26" spans="2:8" ht="15" customHeight="1" thickTop="1">
      <c r="B26" s="15" t="s">
        <v>3</v>
      </c>
      <c r="C26" s="16"/>
      <c r="D26" s="21">
        <f>SUM(D6:D25)</f>
        <v>0</v>
      </c>
      <c r="E26" s="15"/>
      <c r="F26" s="18"/>
      <c r="G26" s="18"/>
      <c r="H26" s="16"/>
    </row>
    <row r="28" ht="15" customHeight="1">
      <c r="B28" s="1" t="s">
        <v>182</v>
      </c>
    </row>
    <row r="29" ht="15" customHeight="1">
      <c r="H29" s="2" t="s">
        <v>23</v>
      </c>
    </row>
    <row r="30" spans="2:8" ht="15" customHeight="1">
      <c r="B30" s="3" t="s">
        <v>5</v>
      </c>
      <c r="C30" s="4"/>
      <c r="D30" s="8" t="s">
        <v>6</v>
      </c>
      <c r="E30" s="3" t="s">
        <v>2</v>
      </c>
      <c r="F30" s="6"/>
      <c r="G30" s="6"/>
      <c r="H30" s="4"/>
    </row>
    <row r="31" spans="2:8" ht="15" customHeight="1">
      <c r="B31" s="7" t="s">
        <v>19</v>
      </c>
      <c r="C31" s="297"/>
      <c r="D31" s="9">
        <f>'E-1-5'!S31</f>
        <v>0</v>
      </c>
      <c r="E31" s="3" t="s">
        <v>181</v>
      </c>
      <c r="F31" s="6"/>
      <c r="G31" s="6"/>
      <c r="H31" s="4"/>
    </row>
    <row r="32" spans="2:8" ht="15" customHeight="1">
      <c r="B32" s="10"/>
      <c r="C32" s="297"/>
      <c r="D32" s="9">
        <f>'E-1-5'!S32</f>
        <v>0</v>
      </c>
      <c r="E32" s="3" t="s">
        <v>181</v>
      </c>
      <c r="F32" s="6"/>
      <c r="G32" s="6"/>
      <c r="H32" s="4"/>
    </row>
    <row r="33" spans="2:8" ht="15" customHeight="1">
      <c r="B33" s="10"/>
      <c r="C33" s="297"/>
      <c r="D33" s="9">
        <f>'E-1-5'!S33</f>
        <v>0</v>
      </c>
      <c r="E33" s="3" t="s">
        <v>181</v>
      </c>
      <c r="F33" s="6"/>
      <c r="G33" s="6"/>
      <c r="H33" s="4"/>
    </row>
    <row r="34" spans="2:8" ht="15" customHeight="1">
      <c r="B34" s="10"/>
      <c r="C34" s="259"/>
      <c r="D34" s="9">
        <f>'E-1-5'!S34</f>
        <v>0</v>
      </c>
      <c r="E34" s="3" t="s">
        <v>181</v>
      </c>
      <c r="F34" s="6"/>
      <c r="G34" s="6"/>
      <c r="H34" s="4"/>
    </row>
    <row r="35" spans="2:8" ht="15" customHeight="1">
      <c r="B35" s="10"/>
      <c r="C35" s="259"/>
      <c r="D35" s="9">
        <f>'E-1-5'!S35</f>
        <v>0</v>
      </c>
      <c r="E35" s="3" t="s">
        <v>181</v>
      </c>
      <c r="F35" s="6"/>
      <c r="G35" s="6"/>
      <c r="H35" s="4"/>
    </row>
    <row r="36" spans="2:8" ht="15" customHeight="1">
      <c r="B36" s="10"/>
      <c r="C36" s="259"/>
      <c r="D36" s="9">
        <f>'E-1-5'!S36</f>
        <v>0</v>
      </c>
      <c r="E36" s="3" t="s">
        <v>181</v>
      </c>
      <c r="F36" s="6"/>
      <c r="G36" s="6"/>
      <c r="H36" s="4"/>
    </row>
    <row r="37" spans="2:8" ht="15" customHeight="1">
      <c r="B37" s="7" t="s">
        <v>20</v>
      </c>
      <c r="C37" s="259"/>
      <c r="D37" s="9">
        <f>'E-1-5'!S69</f>
        <v>0</v>
      </c>
      <c r="E37" s="3" t="s">
        <v>181</v>
      </c>
      <c r="F37" s="6"/>
      <c r="G37" s="6"/>
      <c r="H37" s="4"/>
    </row>
    <row r="38" spans="2:8" ht="15" customHeight="1">
      <c r="B38" s="10"/>
      <c r="C38" s="259"/>
      <c r="D38" s="9">
        <f>'E-1-5'!S70</f>
        <v>0</v>
      </c>
      <c r="E38" s="3" t="s">
        <v>181</v>
      </c>
      <c r="F38" s="6"/>
      <c r="G38" s="6"/>
      <c r="H38" s="4"/>
    </row>
    <row r="39" spans="2:8" ht="15" customHeight="1">
      <c r="B39" s="10"/>
      <c r="C39" s="259"/>
      <c r="D39" s="9">
        <f>'E-1-5'!S71</f>
        <v>0</v>
      </c>
      <c r="E39" s="3" t="s">
        <v>181</v>
      </c>
      <c r="F39" s="6"/>
      <c r="G39" s="6"/>
      <c r="H39" s="4"/>
    </row>
    <row r="40" spans="2:8" ht="15" customHeight="1">
      <c r="B40" s="10"/>
      <c r="C40" s="259"/>
      <c r="D40" s="9">
        <f>'E-1-5'!S72</f>
        <v>0</v>
      </c>
      <c r="E40" s="3" t="s">
        <v>181</v>
      </c>
      <c r="F40" s="6"/>
      <c r="G40" s="6"/>
      <c r="H40" s="4"/>
    </row>
    <row r="41" spans="2:8" ht="15" customHeight="1">
      <c r="B41" s="10"/>
      <c r="C41" s="259"/>
      <c r="D41" s="9">
        <f>'E-1-5'!S73</f>
        <v>0</v>
      </c>
      <c r="E41" s="3" t="s">
        <v>181</v>
      </c>
      <c r="F41" s="6"/>
      <c r="G41" s="6"/>
      <c r="H41" s="4"/>
    </row>
    <row r="42" spans="2:8" ht="15" customHeight="1">
      <c r="B42" s="10"/>
      <c r="C42" s="259"/>
      <c r="D42" s="9">
        <f>'E-1-5'!S74</f>
        <v>0</v>
      </c>
      <c r="E42" s="3" t="s">
        <v>181</v>
      </c>
      <c r="F42" s="6"/>
      <c r="G42" s="6"/>
      <c r="H42" s="4"/>
    </row>
    <row r="43" spans="2:8" ht="15" customHeight="1">
      <c r="B43" s="7" t="s">
        <v>100</v>
      </c>
      <c r="C43" s="8" t="s">
        <v>162</v>
      </c>
      <c r="D43" s="9">
        <f>9600*'E-1-1'!D23/1000</f>
        <v>1564800</v>
      </c>
      <c r="E43" s="3" t="s">
        <v>171</v>
      </c>
      <c r="F43" s="6"/>
      <c r="G43" s="6"/>
      <c r="H43" s="4"/>
    </row>
    <row r="44" spans="2:8" ht="15" customHeight="1">
      <c r="B44" s="22"/>
      <c r="C44" s="8" t="s">
        <v>99</v>
      </c>
      <c r="D44" s="9">
        <f>2880*('E-1-1'!D24+'E-1-1'!D25)/1000</f>
        <v>0</v>
      </c>
      <c r="E44" s="3" t="s">
        <v>172</v>
      </c>
      <c r="F44" s="6"/>
      <c r="G44" s="6"/>
      <c r="H44" s="4"/>
    </row>
    <row r="45" spans="2:8" ht="15" customHeight="1">
      <c r="B45" s="3" t="s">
        <v>24</v>
      </c>
      <c r="C45" s="4"/>
      <c r="D45" s="252"/>
      <c r="E45" s="3" t="s">
        <v>118</v>
      </c>
      <c r="F45" s="6"/>
      <c r="G45" s="6"/>
      <c r="H45" s="4"/>
    </row>
    <row r="46" spans="2:8" ht="15" customHeight="1">
      <c r="B46" s="3" t="s">
        <v>117</v>
      </c>
      <c r="C46" s="4"/>
      <c r="D46" s="252"/>
      <c r="E46" s="3" t="s">
        <v>118</v>
      </c>
      <c r="F46" s="6"/>
      <c r="G46" s="6"/>
      <c r="H46" s="4"/>
    </row>
    <row r="47" spans="2:8" ht="15" customHeight="1">
      <c r="B47" s="3" t="s">
        <v>21</v>
      </c>
      <c r="C47" s="4"/>
      <c r="D47" s="9">
        <f>('E-1-1'!L27+'E-1-1'!L32+'E-1-1'!L34)*0.7*0.014</f>
        <v>0</v>
      </c>
      <c r="E47" s="3" t="s">
        <v>132</v>
      </c>
      <c r="F47" s="6"/>
      <c r="G47" s="6"/>
      <c r="H47" s="4"/>
    </row>
    <row r="48" spans="2:8" ht="15" customHeight="1">
      <c r="B48" s="3" t="s">
        <v>22</v>
      </c>
      <c r="C48" s="4"/>
      <c r="D48" s="9">
        <f>('E-1-1'!L27+'E-1-1'!L32+'E-1-1'!L34)*0.7*0.003</f>
        <v>0</v>
      </c>
      <c r="E48" s="3" t="s">
        <v>133</v>
      </c>
      <c r="F48" s="6"/>
      <c r="G48" s="6"/>
      <c r="H48" s="4"/>
    </row>
    <row r="49" spans="2:8" ht="15" customHeight="1">
      <c r="B49" s="3" t="s">
        <v>11</v>
      </c>
      <c r="C49" s="4"/>
      <c r="D49" s="9">
        <f>'E-1-1'!E40*600/1000</f>
        <v>0</v>
      </c>
      <c r="E49" s="3" t="s">
        <v>173</v>
      </c>
      <c r="F49" s="6"/>
      <c r="G49" s="6"/>
      <c r="H49" s="4"/>
    </row>
  </sheetData>
  <sheetProtection password="D71B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S75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298" customWidth="1"/>
    <col min="2" max="2" width="18.75390625" style="298" customWidth="1"/>
    <col min="3" max="16384" width="10.75390625" style="298" customWidth="1"/>
  </cols>
  <sheetData>
    <row r="3" ht="15" customHeight="1">
      <c r="S3" s="299" t="s">
        <v>159</v>
      </c>
    </row>
    <row r="4" spans="2:19" ht="15" customHeight="1">
      <c r="B4" s="298" t="s">
        <v>176</v>
      </c>
      <c r="S4" s="300"/>
    </row>
    <row r="5" ht="15" customHeight="1">
      <c r="S5" s="299"/>
    </row>
    <row r="6" spans="2:19" ht="15" customHeight="1">
      <c r="B6" s="298" t="s">
        <v>183</v>
      </c>
      <c r="S6" s="299"/>
    </row>
    <row r="7" ht="15" customHeight="1">
      <c r="S7" s="299" t="s">
        <v>158</v>
      </c>
    </row>
    <row r="8" spans="2:19" ht="30" customHeight="1">
      <c r="B8" s="301" t="s">
        <v>154</v>
      </c>
      <c r="C8" s="302" t="s">
        <v>155</v>
      </c>
      <c r="D8" s="302" t="s">
        <v>156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 t="s">
        <v>3</v>
      </c>
    </row>
    <row r="9" spans="2:19" ht="15" customHeight="1">
      <c r="B9" s="303">
        <f>IF('E-1-4'!C31="","",'E-1-4'!C31)</f>
      </c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>
        <f>SUM(C9:R9)</f>
        <v>0</v>
      </c>
    </row>
    <row r="10" spans="2:19" ht="15" customHeight="1">
      <c r="B10" s="303">
        <f>IF('E-1-4'!C32="","",'E-1-4'!C32)</f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>
        <f>SUM(C10:R10)</f>
        <v>0</v>
      </c>
    </row>
    <row r="11" spans="2:19" ht="15" customHeight="1">
      <c r="B11" s="303">
        <f>IF('E-1-4'!C33="","",'E-1-4'!C33)</f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>
        <f>SUM(C11:R11)</f>
        <v>0</v>
      </c>
    </row>
    <row r="12" spans="2:19" ht="15" customHeight="1">
      <c r="B12" s="303">
        <f>IF('E-1-4'!C34="","",'E-1-4'!C34)</f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4">
        <f>SUM(C12:R12)</f>
        <v>0</v>
      </c>
    </row>
    <row r="13" spans="2:19" ht="15" customHeight="1">
      <c r="B13" s="303">
        <f>IF('E-1-4'!C35="","",'E-1-4'!C35)</f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4">
        <f>SUM(C13:R13)</f>
        <v>0</v>
      </c>
    </row>
    <row r="14" spans="2:19" ht="15" customHeight="1" thickBot="1">
      <c r="B14" s="306">
        <f>IF('E-1-4'!C36="","",'E-1-4'!C36)</f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>
        <f>SUM(C14:R14)</f>
        <v>0</v>
      </c>
    </row>
    <row r="15" spans="2:19" ht="15" customHeight="1" thickTop="1">
      <c r="B15" s="308" t="s">
        <v>3</v>
      </c>
      <c r="C15" s="309">
        <f aca="true" t="shared" si="0" ref="C15:R15">SUM(C9:C14)</f>
        <v>0</v>
      </c>
      <c r="D15" s="309">
        <f t="shared" si="0"/>
        <v>0</v>
      </c>
      <c r="E15" s="309">
        <f t="shared" si="0"/>
        <v>0</v>
      </c>
      <c r="F15" s="309">
        <f t="shared" si="0"/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0</v>
      </c>
      <c r="K15" s="309">
        <f t="shared" si="0"/>
        <v>0</v>
      </c>
      <c r="L15" s="309">
        <f t="shared" si="0"/>
        <v>0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0</v>
      </c>
      <c r="R15" s="309">
        <f t="shared" si="0"/>
        <v>0</v>
      </c>
      <c r="S15" s="309">
        <f>SUM(C15:R15)</f>
        <v>0</v>
      </c>
    </row>
    <row r="17" ht="15" customHeight="1">
      <c r="B17" s="298" t="s">
        <v>178</v>
      </c>
    </row>
    <row r="18" ht="15" customHeight="1">
      <c r="S18" s="299" t="s">
        <v>157</v>
      </c>
    </row>
    <row r="19" spans="2:19" ht="30" customHeight="1">
      <c r="B19" s="301" t="s">
        <v>154</v>
      </c>
      <c r="C19" s="302" t="s">
        <v>155</v>
      </c>
      <c r="D19" s="302" t="s">
        <v>156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 t="s">
        <v>101</v>
      </c>
    </row>
    <row r="20" spans="2:19" ht="15" customHeight="1">
      <c r="B20" s="303">
        <f>IF('E-1-4'!C31="","",'E-1-4'!C31)</f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1" t="str">
        <f>IF(ISERR(AVERAGE(C20:R20)),"-",AVERAGE(C20:R20))</f>
        <v>-</v>
      </c>
    </row>
    <row r="21" spans="2:19" ht="15" customHeight="1">
      <c r="B21" s="303">
        <f>IF('E-1-4'!C32="","",'E-1-4'!C32)</f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1" t="str">
        <f>IF(ISERR(AVERAGE(C21:R21)),"-",AVERAGE(C21:R21))</f>
        <v>-</v>
      </c>
    </row>
    <row r="22" spans="2:19" ht="15" customHeight="1">
      <c r="B22" s="303">
        <f>IF('E-1-4'!C33="","",'E-1-4'!C33)</f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1" t="str">
        <f>IF(ISERR(AVERAGE(C22:R22)),"-",AVERAGE(C22:R22))</f>
        <v>-</v>
      </c>
    </row>
    <row r="23" spans="2:19" ht="15" customHeight="1">
      <c r="B23" s="303">
        <f>IF('E-1-4'!C34="","",'E-1-4'!C34)</f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1" t="str">
        <f>IF(ISERR(AVERAGE(C23:R23)),"-",AVERAGE(C23:R23))</f>
        <v>-</v>
      </c>
    </row>
    <row r="24" spans="2:19" ht="15" customHeight="1">
      <c r="B24" s="303">
        <f>IF('E-1-4'!C35="","",'E-1-4'!C35)</f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1" t="str">
        <f>IF(ISERR(AVERAGE(C24:R24)),"-",AVERAGE(C24:R24))</f>
        <v>-</v>
      </c>
    </row>
    <row r="25" spans="2:19" ht="15" customHeight="1" thickBot="1">
      <c r="B25" s="306">
        <f>IF('E-1-4'!C36="","",'E-1-4'!C36)</f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4" t="str">
        <f>IF(ISERR(AVERAGE(C25:R25)),"-",AVERAGE(C25:R25))</f>
        <v>-</v>
      </c>
    </row>
    <row r="26" spans="2:19" ht="15" customHeight="1" thickTop="1">
      <c r="B26" s="308" t="s">
        <v>101</v>
      </c>
      <c r="C26" s="315" t="str">
        <f>IF(ISERR(AVERAGE(C20:C25)),"-",AVERAGE(C20:C25))</f>
        <v>-</v>
      </c>
      <c r="D26" s="315" t="str">
        <f aca="true" t="shared" si="1" ref="D26:S26">IF(ISERR(AVERAGE(D20:D25)),"-",AVERAGE(D20:D25))</f>
        <v>-</v>
      </c>
      <c r="E26" s="315" t="str">
        <f t="shared" si="1"/>
        <v>-</v>
      </c>
      <c r="F26" s="315" t="str">
        <f t="shared" si="1"/>
        <v>-</v>
      </c>
      <c r="G26" s="315" t="str">
        <f t="shared" si="1"/>
        <v>-</v>
      </c>
      <c r="H26" s="315" t="str">
        <f t="shared" si="1"/>
        <v>-</v>
      </c>
      <c r="I26" s="315" t="str">
        <f t="shared" si="1"/>
        <v>-</v>
      </c>
      <c r="J26" s="315" t="str">
        <f t="shared" si="1"/>
        <v>-</v>
      </c>
      <c r="K26" s="315" t="str">
        <f t="shared" si="1"/>
        <v>-</v>
      </c>
      <c r="L26" s="315" t="str">
        <f t="shared" si="1"/>
        <v>-</v>
      </c>
      <c r="M26" s="315" t="str">
        <f t="shared" si="1"/>
        <v>-</v>
      </c>
      <c r="N26" s="315" t="str">
        <f t="shared" si="1"/>
        <v>-</v>
      </c>
      <c r="O26" s="315" t="str">
        <f t="shared" si="1"/>
        <v>-</v>
      </c>
      <c r="P26" s="315" t="str">
        <f t="shared" si="1"/>
        <v>-</v>
      </c>
      <c r="Q26" s="315" t="str">
        <f t="shared" si="1"/>
        <v>-</v>
      </c>
      <c r="R26" s="315" t="str">
        <f t="shared" si="1"/>
        <v>-</v>
      </c>
      <c r="S26" s="315" t="str">
        <f t="shared" si="1"/>
        <v>-</v>
      </c>
    </row>
    <row r="28" spans="2:19" ht="15" customHeight="1">
      <c r="B28" s="298" t="s">
        <v>179</v>
      </c>
      <c r="S28" s="299"/>
    </row>
    <row r="29" ht="15" customHeight="1">
      <c r="S29" s="299" t="s">
        <v>23</v>
      </c>
    </row>
    <row r="30" spans="2:19" ht="30" customHeight="1">
      <c r="B30" s="301" t="s">
        <v>154</v>
      </c>
      <c r="C30" s="302" t="s">
        <v>155</v>
      </c>
      <c r="D30" s="302" t="s">
        <v>156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222" t="s">
        <v>3</v>
      </c>
    </row>
    <row r="31" spans="2:19" ht="15" customHeight="1">
      <c r="B31" s="303">
        <f>IF('E-1-4'!C31="","",'E-1-4'!C31)</f>
      </c>
      <c r="C31" s="310">
        <f aca="true" t="shared" si="2" ref="C31:R31">C9*C20</f>
        <v>0</v>
      </c>
      <c r="D31" s="310">
        <f t="shared" si="2"/>
        <v>0</v>
      </c>
      <c r="E31" s="310">
        <f t="shared" si="2"/>
        <v>0</v>
      </c>
      <c r="F31" s="310">
        <f t="shared" si="2"/>
        <v>0</v>
      </c>
      <c r="G31" s="310">
        <f t="shared" si="2"/>
        <v>0</v>
      </c>
      <c r="H31" s="310">
        <f t="shared" si="2"/>
        <v>0</v>
      </c>
      <c r="I31" s="310">
        <f t="shared" si="2"/>
        <v>0</v>
      </c>
      <c r="J31" s="310">
        <f t="shared" si="2"/>
        <v>0</v>
      </c>
      <c r="K31" s="310">
        <f t="shared" si="2"/>
        <v>0</v>
      </c>
      <c r="L31" s="310">
        <f t="shared" si="2"/>
        <v>0</v>
      </c>
      <c r="M31" s="310">
        <f t="shared" si="2"/>
        <v>0</v>
      </c>
      <c r="N31" s="310">
        <f t="shared" si="2"/>
        <v>0</v>
      </c>
      <c r="O31" s="310">
        <f t="shared" si="2"/>
        <v>0</v>
      </c>
      <c r="P31" s="310">
        <f t="shared" si="2"/>
        <v>0</v>
      </c>
      <c r="Q31" s="310">
        <f t="shared" si="2"/>
        <v>0</v>
      </c>
      <c r="R31" s="310">
        <f t="shared" si="2"/>
        <v>0</v>
      </c>
      <c r="S31" s="9">
        <f>SUM(C31:R31)</f>
        <v>0</v>
      </c>
    </row>
    <row r="32" spans="2:19" ht="15" customHeight="1">
      <c r="B32" s="303">
        <f>IF('E-1-4'!C32="","",'E-1-4'!C32)</f>
      </c>
      <c r="C32" s="310">
        <f aca="true" t="shared" si="3" ref="C32:R32">C10*C21</f>
        <v>0</v>
      </c>
      <c r="D32" s="310">
        <f t="shared" si="3"/>
        <v>0</v>
      </c>
      <c r="E32" s="310">
        <f t="shared" si="3"/>
        <v>0</v>
      </c>
      <c r="F32" s="310">
        <f t="shared" si="3"/>
        <v>0</v>
      </c>
      <c r="G32" s="310">
        <f t="shared" si="3"/>
        <v>0</v>
      </c>
      <c r="H32" s="310">
        <f t="shared" si="3"/>
        <v>0</v>
      </c>
      <c r="I32" s="310">
        <f t="shared" si="3"/>
        <v>0</v>
      </c>
      <c r="J32" s="310">
        <f t="shared" si="3"/>
        <v>0</v>
      </c>
      <c r="K32" s="310">
        <f t="shared" si="3"/>
        <v>0</v>
      </c>
      <c r="L32" s="310">
        <f t="shared" si="3"/>
        <v>0</v>
      </c>
      <c r="M32" s="310">
        <f t="shared" si="3"/>
        <v>0</v>
      </c>
      <c r="N32" s="310">
        <f t="shared" si="3"/>
        <v>0</v>
      </c>
      <c r="O32" s="310">
        <f t="shared" si="3"/>
        <v>0</v>
      </c>
      <c r="P32" s="310">
        <f t="shared" si="3"/>
        <v>0</v>
      </c>
      <c r="Q32" s="310">
        <f t="shared" si="3"/>
        <v>0</v>
      </c>
      <c r="R32" s="310">
        <f t="shared" si="3"/>
        <v>0</v>
      </c>
      <c r="S32" s="9">
        <f>SUM(C32:R32)</f>
        <v>0</v>
      </c>
    </row>
    <row r="33" spans="2:19" ht="15" customHeight="1">
      <c r="B33" s="303">
        <f>IF('E-1-4'!C33="","",'E-1-4'!C33)</f>
      </c>
      <c r="C33" s="310">
        <f aca="true" t="shared" si="4" ref="C33:R33">C11*C22</f>
        <v>0</v>
      </c>
      <c r="D33" s="310">
        <f t="shared" si="4"/>
        <v>0</v>
      </c>
      <c r="E33" s="310">
        <f t="shared" si="4"/>
        <v>0</v>
      </c>
      <c r="F33" s="310">
        <f t="shared" si="4"/>
        <v>0</v>
      </c>
      <c r="G33" s="310">
        <f t="shared" si="4"/>
        <v>0</v>
      </c>
      <c r="H33" s="310">
        <f t="shared" si="4"/>
        <v>0</v>
      </c>
      <c r="I33" s="310">
        <f t="shared" si="4"/>
        <v>0</v>
      </c>
      <c r="J33" s="310">
        <f t="shared" si="4"/>
        <v>0</v>
      </c>
      <c r="K33" s="310">
        <f t="shared" si="4"/>
        <v>0</v>
      </c>
      <c r="L33" s="310">
        <f t="shared" si="4"/>
        <v>0</v>
      </c>
      <c r="M33" s="310">
        <f t="shared" si="4"/>
        <v>0</v>
      </c>
      <c r="N33" s="310">
        <f t="shared" si="4"/>
        <v>0</v>
      </c>
      <c r="O33" s="310">
        <f t="shared" si="4"/>
        <v>0</v>
      </c>
      <c r="P33" s="310">
        <f t="shared" si="4"/>
        <v>0</v>
      </c>
      <c r="Q33" s="310">
        <f t="shared" si="4"/>
        <v>0</v>
      </c>
      <c r="R33" s="310">
        <f t="shared" si="4"/>
        <v>0</v>
      </c>
      <c r="S33" s="9">
        <f>SUM(C33:R33)</f>
        <v>0</v>
      </c>
    </row>
    <row r="34" spans="2:19" ht="15" customHeight="1">
      <c r="B34" s="303">
        <f>IF('E-1-4'!C34="","",'E-1-4'!C34)</f>
      </c>
      <c r="C34" s="310">
        <f aca="true" t="shared" si="5" ref="C34:R34">C12*C23</f>
        <v>0</v>
      </c>
      <c r="D34" s="310">
        <f t="shared" si="5"/>
        <v>0</v>
      </c>
      <c r="E34" s="310">
        <f t="shared" si="5"/>
        <v>0</v>
      </c>
      <c r="F34" s="310">
        <f t="shared" si="5"/>
        <v>0</v>
      </c>
      <c r="G34" s="310">
        <f t="shared" si="5"/>
        <v>0</v>
      </c>
      <c r="H34" s="310">
        <f t="shared" si="5"/>
        <v>0</v>
      </c>
      <c r="I34" s="310">
        <f t="shared" si="5"/>
        <v>0</v>
      </c>
      <c r="J34" s="310">
        <f t="shared" si="5"/>
        <v>0</v>
      </c>
      <c r="K34" s="310">
        <f t="shared" si="5"/>
        <v>0</v>
      </c>
      <c r="L34" s="310">
        <f t="shared" si="5"/>
        <v>0</v>
      </c>
      <c r="M34" s="310">
        <f t="shared" si="5"/>
        <v>0</v>
      </c>
      <c r="N34" s="310">
        <f t="shared" si="5"/>
        <v>0</v>
      </c>
      <c r="O34" s="310">
        <f t="shared" si="5"/>
        <v>0</v>
      </c>
      <c r="P34" s="310">
        <f t="shared" si="5"/>
        <v>0</v>
      </c>
      <c r="Q34" s="310">
        <f t="shared" si="5"/>
        <v>0</v>
      </c>
      <c r="R34" s="310">
        <f t="shared" si="5"/>
        <v>0</v>
      </c>
      <c r="S34" s="9">
        <f>SUM(C34:R34)</f>
        <v>0</v>
      </c>
    </row>
    <row r="35" spans="2:19" ht="15" customHeight="1">
      <c r="B35" s="303">
        <f>IF('E-1-4'!C35="","",'E-1-4'!C35)</f>
      </c>
      <c r="C35" s="310">
        <f aca="true" t="shared" si="6" ref="C35:R35">C13*C24</f>
        <v>0</v>
      </c>
      <c r="D35" s="310">
        <f t="shared" si="6"/>
        <v>0</v>
      </c>
      <c r="E35" s="310">
        <f t="shared" si="6"/>
        <v>0</v>
      </c>
      <c r="F35" s="310">
        <f t="shared" si="6"/>
        <v>0</v>
      </c>
      <c r="G35" s="310">
        <f t="shared" si="6"/>
        <v>0</v>
      </c>
      <c r="H35" s="310">
        <f t="shared" si="6"/>
        <v>0</v>
      </c>
      <c r="I35" s="310">
        <f t="shared" si="6"/>
        <v>0</v>
      </c>
      <c r="J35" s="310">
        <f t="shared" si="6"/>
        <v>0</v>
      </c>
      <c r="K35" s="310">
        <f t="shared" si="6"/>
        <v>0</v>
      </c>
      <c r="L35" s="310">
        <f t="shared" si="6"/>
        <v>0</v>
      </c>
      <c r="M35" s="310">
        <f t="shared" si="6"/>
        <v>0</v>
      </c>
      <c r="N35" s="310">
        <f t="shared" si="6"/>
        <v>0</v>
      </c>
      <c r="O35" s="310">
        <f t="shared" si="6"/>
        <v>0</v>
      </c>
      <c r="P35" s="310">
        <f t="shared" si="6"/>
        <v>0</v>
      </c>
      <c r="Q35" s="310">
        <f t="shared" si="6"/>
        <v>0</v>
      </c>
      <c r="R35" s="310">
        <f t="shared" si="6"/>
        <v>0</v>
      </c>
      <c r="S35" s="9">
        <f>SUM(C35:R35)</f>
        <v>0</v>
      </c>
    </row>
    <row r="36" spans="2:19" ht="15" customHeight="1" thickBot="1">
      <c r="B36" s="306">
        <f>IF('E-1-4'!C36="","",'E-1-4'!C36)</f>
      </c>
      <c r="C36" s="313">
        <f aca="true" t="shared" si="7" ref="C36:R36">C14*C25</f>
        <v>0</v>
      </c>
      <c r="D36" s="313">
        <f t="shared" si="7"/>
        <v>0</v>
      </c>
      <c r="E36" s="313">
        <f t="shared" si="7"/>
        <v>0</v>
      </c>
      <c r="F36" s="313">
        <f t="shared" si="7"/>
        <v>0</v>
      </c>
      <c r="G36" s="313">
        <f t="shared" si="7"/>
        <v>0</v>
      </c>
      <c r="H36" s="313">
        <f t="shared" si="7"/>
        <v>0</v>
      </c>
      <c r="I36" s="313">
        <f t="shared" si="7"/>
        <v>0</v>
      </c>
      <c r="J36" s="313">
        <f t="shared" si="7"/>
        <v>0</v>
      </c>
      <c r="K36" s="313">
        <f t="shared" si="7"/>
        <v>0</v>
      </c>
      <c r="L36" s="313">
        <f t="shared" si="7"/>
        <v>0</v>
      </c>
      <c r="M36" s="313">
        <f t="shared" si="7"/>
        <v>0</v>
      </c>
      <c r="N36" s="313">
        <f t="shared" si="7"/>
        <v>0</v>
      </c>
      <c r="O36" s="313">
        <f t="shared" si="7"/>
        <v>0</v>
      </c>
      <c r="P36" s="313">
        <f t="shared" si="7"/>
        <v>0</v>
      </c>
      <c r="Q36" s="313">
        <f t="shared" si="7"/>
        <v>0</v>
      </c>
      <c r="R36" s="313">
        <f t="shared" si="7"/>
        <v>0</v>
      </c>
      <c r="S36" s="19">
        <f>SUM(C36:R36)</f>
        <v>0</v>
      </c>
    </row>
    <row r="37" spans="2:19" ht="15" customHeight="1" thickTop="1">
      <c r="B37" s="308" t="s">
        <v>3</v>
      </c>
      <c r="C37" s="316">
        <f aca="true" t="shared" si="8" ref="C37:R37">SUM(C31:C36)</f>
        <v>0</v>
      </c>
      <c r="D37" s="316">
        <f t="shared" si="8"/>
        <v>0</v>
      </c>
      <c r="E37" s="316">
        <f t="shared" si="8"/>
        <v>0</v>
      </c>
      <c r="F37" s="316">
        <f t="shared" si="8"/>
        <v>0</v>
      </c>
      <c r="G37" s="316">
        <f t="shared" si="8"/>
        <v>0</v>
      </c>
      <c r="H37" s="316">
        <f t="shared" si="8"/>
        <v>0</v>
      </c>
      <c r="I37" s="316">
        <f t="shared" si="8"/>
        <v>0</v>
      </c>
      <c r="J37" s="316">
        <f t="shared" si="8"/>
        <v>0</v>
      </c>
      <c r="K37" s="316">
        <f t="shared" si="8"/>
        <v>0</v>
      </c>
      <c r="L37" s="316">
        <f t="shared" si="8"/>
        <v>0</v>
      </c>
      <c r="M37" s="316">
        <f t="shared" si="8"/>
        <v>0</v>
      </c>
      <c r="N37" s="316">
        <f t="shared" si="8"/>
        <v>0</v>
      </c>
      <c r="O37" s="316">
        <f t="shared" si="8"/>
        <v>0</v>
      </c>
      <c r="P37" s="316">
        <f t="shared" si="8"/>
        <v>0</v>
      </c>
      <c r="Q37" s="316">
        <f t="shared" si="8"/>
        <v>0</v>
      </c>
      <c r="R37" s="316">
        <f t="shared" si="8"/>
        <v>0</v>
      </c>
      <c r="S37" s="17">
        <f>SUM(C37:R37)</f>
        <v>0</v>
      </c>
    </row>
    <row r="41" ht="15" customHeight="1">
      <c r="S41" s="299" t="s">
        <v>159</v>
      </c>
    </row>
    <row r="42" spans="2:19" ht="15" customHeight="1">
      <c r="B42" s="298" t="s">
        <v>180</v>
      </c>
      <c r="S42" s="300"/>
    </row>
    <row r="43" ht="15" customHeight="1">
      <c r="S43" s="299"/>
    </row>
    <row r="44" spans="2:19" ht="15" customHeight="1">
      <c r="B44" s="298" t="s">
        <v>177</v>
      </c>
      <c r="S44" s="299"/>
    </row>
    <row r="45" ht="15" customHeight="1">
      <c r="S45" s="300"/>
    </row>
    <row r="46" spans="2:18" ht="30" customHeight="1">
      <c r="B46" s="301" t="s">
        <v>154</v>
      </c>
      <c r="C46" s="302" t="s">
        <v>155</v>
      </c>
      <c r="D46" s="302" t="s">
        <v>156</v>
      </c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</row>
    <row r="47" spans="2:18" ht="15" customHeight="1">
      <c r="B47" s="303">
        <f>IF('E-1-4'!C37="","",'E-1-4'!C37)</f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</row>
    <row r="48" spans="2:18" ht="15" customHeight="1">
      <c r="B48" s="303">
        <f>IF('E-1-4'!C38="","",'E-1-4'!C38)</f>
      </c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</row>
    <row r="49" spans="2:18" ht="15" customHeight="1">
      <c r="B49" s="303">
        <f>IF('E-1-4'!C39="","",'E-1-4'!C39)</f>
      </c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</row>
    <row r="50" spans="2:18" ht="15" customHeight="1">
      <c r="B50" s="303">
        <f>IF('E-1-4'!C40="","",'E-1-4'!C40)</f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</row>
    <row r="51" spans="2:18" ht="15" customHeight="1">
      <c r="B51" s="303">
        <f>IF('E-1-4'!C41="","",'E-1-4'!C41)</f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</row>
    <row r="52" spans="2:18" ht="15" customHeight="1" thickBot="1">
      <c r="B52" s="306">
        <f>IF('E-1-4'!C42="","",'E-1-4'!C42)</f>
      </c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</row>
    <row r="53" spans="2:18" ht="15" customHeight="1" thickTop="1">
      <c r="B53" s="308" t="s">
        <v>3</v>
      </c>
      <c r="C53" s="309">
        <f aca="true" t="shared" si="9" ref="C53:R53">SUM(C47:C52)</f>
        <v>0</v>
      </c>
      <c r="D53" s="309">
        <f t="shared" si="9"/>
        <v>0</v>
      </c>
      <c r="E53" s="309">
        <f t="shared" si="9"/>
        <v>0</v>
      </c>
      <c r="F53" s="309">
        <f t="shared" si="9"/>
        <v>0</v>
      </c>
      <c r="G53" s="309">
        <f t="shared" si="9"/>
        <v>0</v>
      </c>
      <c r="H53" s="309">
        <f t="shared" si="9"/>
        <v>0</v>
      </c>
      <c r="I53" s="309">
        <f t="shared" si="9"/>
        <v>0</v>
      </c>
      <c r="J53" s="309">
        <f t="shared" si="9"/>
        <v>0</v>
      </c>
      <c r="K53" s="309">
        <f t="shared" si="9"/>
        <v>0</v>
      </c>
      <c r="L53" s="309">
        <f t="shared" si="9"/>
        <v>0</v>
      </c>
      <c r="M53" s="309">
        <f t="shared" si="9"/>
        <v>0</v>
      </c>
      <c r="N53" s="309">
        <f t="shared" si="9"/>
        <v>0</v>
      </c>
      <c r="O53" s="309">
        <f t="shared" si="9"/>
        <v>0</v>
      </c>
      <c r="P53" s="309">
        <f t="shared" si="9"/>
        <v>0</v>
      </c>
      <c r="Q53" s="309">
        <f t="shared" si="9"/>
        <v>0</v>
      </c>
      <c r="R53" s="309">
        <f t="shared" si="9"/>
        <v>0</v>
      </c>
    </row>
    <row r="55" spans="2:19" ht="15" customHeight="1">
      <c r="B55" s="298" t="s">
        <v>178</v>
      </c>
      <c r="S55" s="299"/>
    </row>
    <row r="57" spans="2:18" ht="30" customHeight="1">
      <c r="B57" s="301" t="s">
        <v>154</v>
      </c>
      <c r="C57" s="302" t="s">
        <v>155</v>
      </c>
      <c r="D57" s="302" t="s">
        <v>156</v>
      </c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</row>
    <row r="58" spans="2:18" ht="15" customHeight="1">
      <c r="B58" s="303">
        <f>IF('E-1-4'!C37="","",'E-1-4'!C37)</f>
      </c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</row>
    <row r="59" spans="2:18" ht="15" customHeight="1">
      <c r="B59" s="303">
        <f>IF('E-1-4'!C38="","",'E-1-4'!C38)</f>
      </c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</row>
    <row r="60" spans="2:18" ht="15" customHeight="1">
      <c r="B60" s="303">
        <f>IF('E-1-4'!C39="","",'E-1-4'!C39)</f>
      </c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</row>
    <row r="61" spans="2:18" ht="15" customHeight="1">
      <c r="B61" s="303">
        <f>IF('E-1-4'!C40="","",'E-1-4'!C40)</f>
      </c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</row>
    <row r="62" spans="2:18" ht="15" customHeight="1">
      <c r="B62" s="303">
        <f>IF('E-1-4'!C41="","",'E-1-4'!C41)</f>
      </c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</row>
    <row r="63" spans="2:18" ht="15" customHeight="1" thickBot="1">
      <c r="B63" s="306">
        <f>IF('E-1-4'!C42="","",'E-1-4'!C42)</f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</row>
    <row r="64" spans="2:18" ht="15" customHeight="1" thickTop="1">
      <c r="B64" s="308" t="s">
        <v>101</v>
      </c>
      <c r="C64" s="315" t="str">
        <f aca="true" t="shared" si="10" ref="C64:R64">IF(ISERR(AVERAGE(C58:C63)),"-",AVERAGE(C58:C63))</f>
        <v>-</v>
      </c>
      <c r="D64" s="315" t="str">
        <f t="shared" si="10"/>
        <v>-</v>
      </c>
      <c r="E64" s="315" t="str">
        <f t="shared" si="10"/>
        <v>-</v>
      </c>
      <c r="F64" s="315" t="str">
        <f t="shared" si="10"/>
        <v>-</v>
      </c>
      <c r="G64" s="315" t="str">
        <f t="shared" si="10"/>
        <v>-</v>
      </c>
      <c r="H64" s="315" t="str">
        <f t="shared" si="10"/>
        <v>-</v>
      </c>
      <c r="I64" s="315" t="str">
        <f t="shared" si="10"/>
        <v>-</v>
      </c>
      <c r="J64" s="315" t="str">
        <f t="shared" si="10"/>
        <v>-</v>
      </c>
      <c r="K64" s="315" t="str">
        <f t="shared" si="10"/>
        <v>-</v>
      </c>
      <c r="L64" s="315" t="str">
        <f t="shared" si="10"/>
        <v>-</v>
      </c>
      <c r="M64" s="315" t="str">
        <f t="shared" si="10"/>
        <v>-</v>
      </c>
      <c r="N64" s="315" t="str">
        <f t="shared" si="10"/>
        <v>-</v>
      </c>
      <c r="O64" s="315" t="str">
        <f t="shared" si="10"/>
        <v>-</v>
      </c>
      <c r="P64" s="315" t="str">
        <f t="shared" si="10"/>
        <v>-</v>
      </c>
      <c r="Q64" s="315" t="str">
        <f t="shared" si="10"/>
        <v>-</v>
      </c>
      <c r="R64" s="315" t="str">
        <f t="shared" si="10"/>
        <v>-</v>
      </c>
    </row>
    <row r="66" spans="2:19" ht="15" customHeight="1">
      <c r="B66" s="298" t="s">
        <v>179</v>
      </c>
      <c r="S66" s="299"/>
    </row>
    <row r="67" ht="15" customHeight="1">
      <c r="S67" s="299" t="s">
        <v>23</v>
      </c>
    </row>
    <row r="68" spans="2:19" ht="30" customHeight="1">
      <c r="B68" s="301" t="s">
        <v>154</v>
      </c>
      <c r="C68" s="302" t="s">
        <v>155</v>
      </c>
      <c r="D68" s="302" t="s">
        <v>156</v>
      </c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222" t="s">
        <v>3</v>
      </c>
    </row>
    <row r="69" spans="2:19" ht="15" customHeight="1">
      <c r="B69" s="303">
        <f>IF('E-1-4'!C37="","",'E-1-4'!C37)</f>
      </c>
      <c r="C69" s="310">
        <f aca="true" t="shared" si="11" ref="C69:R69">C47*C58</f>
        <v>0</v>
      </c>
      <c r="D69" s="310">
        <f t="shared" si="11"/>
        <v>0</v>
      </c>
      <c r="E69" s="310">
        <f t="shared" si="11"/>
        <v>0</v>
      </c>
      <c r="F69" s="310">
        <f t="shared" si="11"/>
        <v>0</v>
      </c>
      <c r="G69" s="310">
        <f t="shared" si="11"/>
        <v>0</v>
      </c>
      <c r="H69" s="310">
        <f t="shared" si="11"/>
        <v>0</v>
      </c>
      <c r="I69" s="310">
        <f t="shared" si="11"/>
        <v>0</v>
      </c>
      <c r="J69" s="310">
        <f t="shared" si="11"/>
        <v>0</v>
      </c>
      <c r="K69" s="310">
        <f t="shared" si="11"/>
        <v>0</v>
      </c>
      <c r="L69" s="310">
        <f t="shared" si="11"/>
        <v>0</v>
      </c>
      <c r="M69" s="310">
        <f t="shared" si="11"/>
        <v>0</v>
      </c>
      <c r="N69" s="310">
        <f t="shared" si="11"/>
        <v>0</v>
      </c>
      <c r="O69" s="310">
        <f t="shared" si="11"/>
        <v>0</v>
      </c>
      <c r="P69" s="310">
        <f t="shared" si="11"/>
        <v>0</v>
      </c>
      <c r="Q69" s="310">
        <f t="shared" si="11"/>
        <v>0</v>
      </c>
      <c r="R69" s="310">
        <f t="shared" si="11"/>
        <v>0</v>
      </c>
      <c r="S69" s="9">
        <f>SUM(C69:R69)</f>
        <v>0</v>
      </c>
    </row>
    <row r="70" spans="2:19" ht="15" customHeight="1">
      <c r="B70" s="303">
        <f>IF('E-1-4'!C38="","",'E-1-4'!C38)</f>
      </c>
      <c r="C70" s="310">
        <f aca="true" t="shared" si="12" ref="C70:R70">C48*C59</f>
        <v>0</v>
      </c>
      <c r="D70" s="310">
        <f t="shared" si="12"/>
        <v>0</v>
      </c>
      <c r="E70" s="310">
        <f t="shared" si="12"/>
        <v>0</v>
      </c>
      <c r="F70" s="310">
        <f t="shared" si="12"/>
        <v>0</v>
      </c>
      <c r="G70" s="310">
        <f t="shared" si="12"/>
        <v>0</v>
      </c>
      <c r="H70" s="310">
        <f t="shared" si="12"/>
        <v>0</v>
      </c>
      <c r="I70" s="310">
        <f t="shared" si="12"/>
        <v>0</v>
      </c>
      <c r="J70" s="310">
        <f t="shared" si="12"/>
        <v>0</v>
      </c>
      <c r="K70" s="310">
        <f t="shared" si="12"/>
        <v>0</v>
      </c>
      <c r="L70" s="310">
        <f t="shared" si="12"/>
        <v>0</v>
      </c>
      <c r="M70" s="310">
        <f t="shared" si="12"/>
        <v>0</v>
      </c>
      <c r="N70" s="310">
        <f t="shared" si="12"/>
        <v>0</v>
      </c>
      <c r="O70" s="310">
        <f t="shared" si="12"/>
        <v>0</v>
      </c>
      <c r="P70" s="310">
        <f t="shared" si="12"/>
        <v>0</v>
      </c>
      <c r="Q70" s="310">
        <f t="shared" si="12"/>
        <v>0</v>
      </c>
      <c r="R70" s="310">
        <f t="shared" si="12"/>
        <v>0</v>
      </c>
      <c r="S70" s="9">
        <f>SUM(C70:R70)</f>
        <v>0</v>
      </c>
    </row>
    <row r="71" spans="2:19" ht="15" customHeight="1">
      <c r="B71" s="303">
        <f>IF('E-1-4'!C39="","",'E-1-4'!C39)</f>
      </c>
      <c r="C71" s="310">
        <f aca="true" t="shared" si="13" ref="C71:R71">C49*C60</f>
        <v>0</v>
      </c>
      <c r="D71" s="310">
        <f t="shared" si="13"/>
        <v>0</v>
      </c>
      <c r="E71" s="310">
        <f t="shared" si="13"/>
        <v>0</v>
      </c>
      <c r="F71" s="310">
        <f t="shared" si="13"/>
        <v>0</v>
      </c>
      <c r="G71" s="310">
        <f t="shared" si="13"/>
        <v>0</v>
      </c>
      <c r="H71" s="310">
        <f t="shared" si="13"/>
        <v>0</v>
      </c>
      <c r="I71" s="310">
        <f t="shared" si="13"/>
        <v>0</v>
      </c>
      <c r="J71" s="310">
        <f t="shared" si="13"/>
        <v>0</v>
      </c>
      <c r="K71" s="310">
        <f t="shared" si="13"/>
        <v>0</v>
      </c>
      <c r="L71" s="310">
        <f t="shared" si="13"/>
        <v>0</v>
      </c>
      <c r="M71" s="310">
        <f t="shared" si="13"/>
        <v>0</v>
      </c>
      <c r="N71" s="310">
        <f t="shared" si="13"/>
        <v>0</v>
      </c>
      <c r="O71" s="310">
        <f t="shared" si="13"/>
        <v>0</v>
      </c>
      <c r="P71" s="310">
        <f t="shared" si="13"/>
        <v>0</v>
      </c>
      <c r="Q71" s="310">
        <f t="shared" si="13"/>
        <v>0</v>
      </c>
      <c r="R71" s="310">
        <f t="shared" si="13"/>
        <v>0</v>
      </c>
      <c r="S71" s="9">
        <f>SUM(C71:R71)</f>
        <v>0</v>
      </c>
    </row>
    <row r="72" spans="2:19" ht="15" customHeight="1">
      <c r="B72" s="303">
        <f>IF('E-1-4'!C40="","",'E-1-4'!C40)</f>
      </c>
      <c r="C72" s="310">
        <f aca="true" t="shared" si="14" ref="C72:R72">C50*C61</f>
        <v>0</v>
      </c>
      <c r="D72" s="310">
        <f t="shared" si="14"/>
        <v>0</v>
      </c>
      <c r="E72" s="310">
        <f t="shared" si="14"/>
        <v>0</v>
      </c>
      <c r="F72" s="310">
        <f t="shared" si="14"/>
        <v>0</v>
      </c>
      <c r="G72" s="310">
        <f t="shared" si="14"/>
        <v>0</v>
      </c>
      <c r="H72" s="310">
        <f t="shared" si="14"/>
        <v>0</v>
      </c>
      <c r="I72" s="310">
        <f t="shared" si="14"/>
        <v>0</v>
      </c>
      <c r="J72" s="310">
        <f t="shared" si="14"/>
        <v>0</v>
      </c>
      <c r="K72" s="310">
        <f t="shared" si="14"/>
        <v>0</v>
      </c>
      <c r="L72" s="310">
        <f t="shared" si="14"/>
        <v>0</v>
      </c>
      <c r="M72" s="310">
        <f t="shared" si="14"/>
        <v>0</v>
      </c>
      <c r="N72" s="310">
        <f t="shared" si="14"/>
        <v>0</v>
      </c>
      <c r="O72" s="310">
        <f t="shared" si="14"/>
        <v>0</v>
      </c>
      <c r="P72" s="310">
        <f t="shared" si="14"/>
        <v>0</v>
      </c>
      <c r="Q72" s="310">
        <f t="shared" si="14"/>
        <v>0</v>
      </c>
      <c r="R72" s="310">
        <f t="shared" si="14"/>
        <v>0</v>
      </c>
      <c r="S72" s="9">
        <f>SUM(C72:R72)</f>
        <v>0</v>
      </c>
    </row>
    <row r="73" spans="2:19" ht="15" customHeight="1">
      <c r="B73" s="303">
        <f>IF('E-1-4'!C41="","",'E-1-4'!C41)</f>
      </c>
      <c r="C73" s="310">
        <f aca="true" t="shared" si="15" ref="C73:R73">C51*C62</f>
        <v>0</v>
      </c>
      <c r="D73" s="310">
        <f t="shared" si="15"/>
        <v>0</v>
      </c>
      <c r="E73" s="310">
        <f t="shared" si="15"/>
        <v>0</v>
      </c>
      <c r="F73" s="310">
        <f t="shared" si="15"/>
        <v>0</v>
      </c>
      <c r="G73" s="310">
        <f t="shared" si="15"/>
        <v>0</v>
      </c>
      <c r="H73" s="310">
        <f t="shared" si="15"/>
        <v>0</v>
      </c>
      <c r="I73" s="310">
        <f t="shared" si="15"/>
        <v>0</v>
      </c>
      <c r="J73" s="310">
        <f t="shared" si="15"/>
        <v>0</v>
      </c>
      <c r="K73" s="310">
        <f t="shared" si="15"/>
        <v>0</v>
      </c>
      <c r="L73" s="310">
        <f t="shared" si="15"/>
        <v>0</v>
      </c>
      <c r="M73" s="310">
        <f t="shared" si="15"/>
        <v>0</v>
      </c>
      <c r="N73" s="310">
        <f t="shared" si="15"/>
        <v>0</v>
      </c>
      <c r="O73" s="310">
        <f t="shared" si="15"/>
        <v>0</v>
      </c>
      <c r="P73" s="310">
        <f t="shared" si="15"/>
        <v>0</v>
      </c>
      <c r="Q73" s="310">
        <f t="shared" si="15"/>
        <v>0</v>
      </c>
      <c r="R73" s="310">
        <f t="shared" si="15"/>
        <v>0</v>
      </c>
      <c r="S73" s="9">
        <f>SUM(C73:R73)</f>
        <v>0</v>
      </c>
    </row>
    <row r="74" spans="2:19" ht="15" customHeight="1" thickBot="1">
      <c r="B74" s="306">
        <f>IF('E-1-4'!C42="","",'E-1-4'!C42)</f>
      </c>
      <c r="C74" s="313">
        <f aca="true" t="shared" si="16" ref="C74:R74">C52*C63</f>
        <v>0</v>
      </c>
      <c r="D74" s="313">
        <f t="shared" si="16"/>
        <v>0</v>
      </c>
      <c r="E74" s="313">
        <f t="shared" si="16"/>
        <v>0</v>
      </c>
      <c r="F74" s="313">
        <f t="shared" si="16"/>
        <v>0</v>
      </c>
      <c r="G74" s="313">
        <f t="shared" si="16"/>
        <v>0</v>
      </c>
      <c r="H74" s="313">
        <f t="shared" si="16"/>
        <v>0</v>
      </c>
      <c r="I74" s="313">
        <f t="shared" si="16"/>
        <v>0</v>
      </c>
      <c r="J74" s="313">
        <f t="shared" si="16"/>
        <v>0</v>
      </c>
      <c r="K74" s="313">
        <f t="shared" si="16"/>
        <v>0</v>
      </c>
      <c r="L74" s="313">
        <f t="shared" si="16"/>
        <v>0</v>
      </c>
      <c r="M74" s="313">
        <f t="shared" si="16"/>
        <v>0</v>
      </c>
      <c r="N74" s="313">
        <f t="shared" si="16"/>
        <v>0</v>
      </c>
      <c r="O74" s="313">
        <f t="shared" si="16"/>
        <v>0</v>
      </c>
      <c r="P74" s="313">
        <f t="shared" si="16"/>
        <v>0</v>
      </c>
      <c r="Q74" s="313">
        <f t="shared" si="16"/>
        <v>0</v>
      </c>
      <c r="R74" s="313">
        <f t="shared" si="16"/>
        <v>0</v>
      </c>
      <c r="S74" s="19">
        <f>SUM(C74:R74)</f>
        <v>0</v>
      </c>
    </row>
    <row r="75" spans="2:19" ht="15" customHeight="1" thickTop="1">
      <c r="B75" s="308" t="s">
        <v>3</v>
      </c>
      <c r="C75" s="316">
        <f aca="true" t="shared" si="17" ref="C75:R75">SUM(C69:C74)</f>
        <v>0</v>
      </c>
      <c r="D75" s="316">
        <f t="shared" si="17"/>
        <v>0</v>
      </c>
      <c r="E75" s="316">
        <f t="shared" si="17"/>
        <v>0</v>
      </c>
      <c r="F75" s="316">
        <f t="shared" si="17"/>
        <v>0</v>
      </c>
      <c r="G75" s="316">
        <f t="shared" si="17"/>
        <v>0</v>
      </c>
      <c r="H75" s="316">
        <f t="shared" si="17"/>
        <v>0</v>
      </c>
      <c r="I75" s="316">
        <f t="shared" si="17"/>
        <v>0</v>
      </c>
      <c r="J75" s="316">
        <f t="shared" si="17"/>
        <v>0</v>
      </c>
      <c r="K75" s="316">
        <f t="shared" si="17"/>
        <v>0</v>
      </c>
      <c r="L75" s="316">
        <f t="shared" si="17"/>
        <v>0</v>
      </c>
      <c r="M75" s="316">
        <f t="shared" si="17"/>
        <v>0</v>
      </c>
      <c r="N75" s="316">
        <f t="shared" si="17"/>
        <v>0</v>
      </c>
      <c r="O75" s="316">
        <f t="shared" si="17"/>
        <v>0</v>
      </c>
      <c r="P75" s="316">
        <f t="shared" si="17"/>
        <v>0</v>
      </c>
      <c r="Q75" s="316">
        <f t="shared" si="17"/>
        <v>0</v>
      </c>
      <c r="R75" s="316">
        <f t="shared" si="17"/>
        <v>0</v>
      </c>
      <c r="S75" s="17">
        <f>SUM(C75:R75)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1:AI148"/>
  <sheetViews>
    <sheetView zoomScale="150" zoomScaleNormal="150" zoomScaleSheetLayoutView="75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.75390625" style="25" customWidth="1"/>
    <col min="2" max="2" width="6.75390625" style="25" customWidth="1"/>
    <col min="3" max="4" width="8.75390625" style="25" customWidth="1"/>
    <col min="5" max="36" width="5.75390625" style="25" customWidth="1"/>
    <col min="37" max="16384" width="10.75390625" style="25" customWidth="1"/>
  </cols>
  <sheetData>
    <row r="1" ht="8.25">
      <c r="C1" s="26"/>
    </row>
    <row r="2" ht="8.25">
      <c r="C2" s="26"/>
    </row>
    <row r="3" ht="8.25"/>
    <row r="4" spans="2:26" s="1" customFormat="1" ht="12.75">
      <c r="B4" s="24" t="s">
        <v>76</v>
      </c>
      <c r="C4" s="24"/>
      <c r="D4" s="24"/>
      <c r="E4" s="24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2:35" ht="9"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I5" s="29" t="s">
        <v>84</v>
      </c>
    </row>
    <row r="6" spans="2:35" ht="9">
      <c r="B6" s="30"/>
      <c r="C6" s="31"/>
      <c r="D6" s="32" t="s">
        <v>148</v>
      </c>
      <c r="E6" s="33">
        <v>-2</v>
      </c>
      <c r="F6" s="34">
        <v>-1</v>
      </c>
      <c r="G6" s="147">
        <v>0</v>
      </c>
      <c r="H6" s="33">
        <v>1</v>
      </c>
      <c r="I6" s="155">
        <v>2</v>
      </c>
      <c r="J6" s="34">
        <v>3</v>
      </c>
      <c r="K6" s="34">
        <v>4</v>
      </c>
      <c r="L6" s="34">
        <v>5</v>
      </c>
      <c r="M6" s="34">
        <v>6</v>
      </c>
      <c r="N6" s="34">
        <v>7</v>
      </c>
      <c r="O6" s="34">
        <v>8</v>
      </c>
      <c r="P6" s="34">
        <v>9</v>
      </c>
      <c r="Q6" s="34">
        <v>10</v>
      </c>
      <c r="R6" s="34">
        <v>11</v>
      </c>
      <c r="S6" s="34">
        <v>12</v>
      </c>
      <c r="T6" s="34">
        <v>13</v>
      </c>
      <c r="U6" s="34">
        <v>14</v>
      </c>
      <c r="V6" s="34">
        <v>15</v>
      </c>
      <c r="W6" s="34">
        <v>16</v>
      </c>
      <c r="X6" s="34">
        <v>17</v>
      </c>
      <c r="Y6" s="34">
        <v>18</v>
      </c>
      <c r="Z6" s="34">
        <v>19</v>
      </c>
      <c r="AA6" s="34">
        <v>20</v>
      </c>
      <c r="AB6" s="34">
        <v>21</v>
      </c>
      <c r="AC6" s="34">
        <v>22</v>
      </c>
      <c r="AD6" s="34">
        <v>23</v>
      </c>
      <c r="AE6" s="34">
        <v>24</v>
      </c>
      <c r="AF6" s="34">
        <v>25</v>
      </c>
      <c r="AG6" s="34">
        <v>26</v>
      </c>
      <c r="AH6" s="34">
        <v>27</v>
      </c>
      <c r="AI6" s="35">
        <v>28</v>
      </c>
    </row>
    <row r="7" spans="2:35" ht="9">
      <c r="B7" s="36" t="s">
        <v>35</v>
      </c>
      <c r="C7" s="27"/>
      <c r="D7" s="37"/>
      <c r="E7" s="38">
        <f>SUM(E8:E9)</f>
        <v>0</v>
      </c>
      <c r="F7" s="39">
        <f>SUM(F8:F12)</f>
        <v>-782.4</v>
      </c>
      <c r="G7" s="148">
        <f aca="true" t="shared" si="0" ref="G7:AI7">SUM(G8:G12)</f>
        <v>-2347.2</v>
      </c>
      <c r="H7" s="38">
        <f t="shared" si="0"/>
        <v>-3912</v>
      </c>
      <c r="I7" s="156">
        <f t="shared" si="0"/>
        <v>-5476.8</v>
      </c>
      <c r="J7" s="39">
        <f t="shared" si="0"/>
        <v>-7041.6</v>
      </c>
      <c r="K7" s="39">
        <f t="shared" si="0"/>
        <v>-8606.4</v>
      </c>
      <c r="L7" s="39">
        <f t="shared" si="0"/>
        <v>-10171.199999999999</v>
      </c>
      <c r="M7" s="39">
        <f t="shared" si="0"/>
        <v>-11735.999999999998</v>
      </c>
      <c r="N7" s="39">
        <f t="shared" si="0"/>
        <v>-13300.799999999997</v>
      </c>
      <c r="O7" s="39">
        <f t="shared" si="0"/>
        <v>-14865.599999999997</v>
      </c>
      <c r="P7" s="39">
        <f t="shared" si="0"/>
        <v>-16430.399999999998</v>
      </c>
      <c r="Q7" s="39">
        <f t="shared" si="0"/>
        <v>-17995.199999999997</v>
      </c>
      <c r="R7" s="39">
        <f t="shared" si="0"/>
        <v>-19559.999999999996</v>
      </c>
      <c r="S7" s="39">
        <f t="shared" si="0"/>
        <v>-21124.799999999996</v>
      </c>
      <c r="T7" s="39">
        <f t="shared" si="0"/>
        <v>-22689.599999999995</v>
      </c>
      <c r="U7" s="39">
        <f t="shared" si="0"/>
        <v>-24254.399999999994</v>
      </c>
      <c r="V7" s="39">
        <f t="shared" si="0"/>
        <v>-25819.199999999993</v>
      </c>
      <c r="W7" s="39">
        <f t="shared" si="0"/>
        <v>-27383.999999999993</v>
      </c>
      <c r="X7" s="39">
        <f t="shared" si="0"/>
        <v>-28948.799999999992</v>
      </c>
      <c r="Y7" s="39">
        <f t="shared" si="0"/>
        <v>-30513.59999999999</v>
      </c>
      <c r="Z7" s="39">
        <f t="shared" si="0"/>
        <v>-32078.39999999999</v>
      </c>
      <c r="AA7" s="39">
        <f t="shared" si="0"/>
        <v>-33643.19999999999</v>
      </c>
      <c r="AB7" s="39">
        <f t="shared" si="0"/>
        <v>-35207.99999999999</v>
      </c>
      <c r="AC7" s="39">
        <f t="shared" si="0"/>
        <v>-36772.799999999996</v>
      </c>
      <c r="AD7" s="39">
        <f t="shared" si="0"/>
        <v>-38337.6</v>
      </c>
      <c r="AE7" s="39">
        <f t="shared" si="0"/>
        <v>-39902.4</v>
      </c>
      <c r="AF7" s="39">
        <f t="shared" si="0"/>
        <v>-41467.200000000004</v>
      </c>
      <c r="AG7" s="39">
        <f t="shared" si="0"/>
        <v>-43032.00000000001</v>
      </c>
      <c r="AH7" s="39">
        <f t="shared" si="0"/>
        <v>-44596.80000000001</v>
      </c>
      <c r="AI7" s="40">
        <f t="shared" si="0"/>
        <v>-46161.60000000001</v>
      </c>
    </row>
    <row r="8" spans="2:35" ht="9">
      <c r="B8" s="36"/>
      <c r="C8" s="52" t="s">
        <v>36</v>
      </c>
      <c r="D8" s="53"/>
      <c r="E8" s="54">
        <f aca="true" t="shared" si="1" ref="E8:AI8">E111</f>
        <v>0</v>
      </c>
      <c r="F8" s="55">
        <f t="shared" si="1"/>
        <v>-782.4</v>
      </c>
      <c r="G8" s="149">
        <f t="shared" si="1"/>
        <v>-2347.2</v>
      </c>
      <c r="H8" s="54">
        <f t="shared" si="1"/>
        <v>-3912</v>
      </c>
      <c r="I8" s="157">
        <f t="shared" si="1"/>
        <v>-5476.8</v>
      </c>
      <c r="J8" s="55">
        <f t="shared" si="1"/>
        <v>-7041.6</v>
      </c>
      <c r="K8" s="55">
        <f t="shared" si="1"/>
        <v>-8606.4</v>
      </c>
      <c r="L8" s="55">
        <f t="shared" si="1"/>
        <v>-10171.199999999999</v>
      </c>
      <c r="M8" s="55">
        <f t="shared" si="1"/>
        <v>-11735.999999999998</v>
      </c>
      <c r="N8" s="55">
        <f t="shared" si="1"/>
        <v>-13300.799999999997</v>
      </c>
      <c r="O8" s="55">
        <f t="shared" si="1"/>
        <v>-14865.599999999997</v>
      </c>
      <c r="P8" s="55">
        <f t="shared" si="1"/>
        <v>-16430.399999999998</v>
      </c>
      <c r="Q8" s="55">
        <f t="shared" si="1"/>
        <v>-17995.199999999997</v>
      </c>
      <c r="R8" s="55">
        <f t="shared" si="1"/>
        <v>-19559.999999999996</v>
      </c>
      <c r="S8" s="55">
        <f t="shared" si="1"/>
        <v>-21124.799999999996</v>
      </c>
      <c r="T8" s="55">
        <f t="shared" si="1"/>
        <v>-22689.599999999995</v>
      </c>
      <c r="U8" s="55">
        <f t="shared" si="1"/>
        <v>-24254.399999999994</v>
      </c>
      <c r="V8" s="55">
        <f t="shared" si="1"/>
        <v>-25819.199999999993</v>
      </c>
      <c r="W8" s="55">
        <f t="shared" si="1"/>
        <v>-27383.999999999993</v>
      </c>
      <c r="X8" s="55">
        <f t="shared" si="1"/>
        <v>-28948.799999999992</v>
      </c>
      <c r="Y8" s="55">
        <f t="shared" si="1"/>
        <v>-30513.59999999999</v>
      </c>
      <c r="Z8" s="55">
        <f t="shared" si="1"/>
        <v>-32078.39999999999</v>
      </c>
      <c r="AA8" s="55">
        <f t="shared" si="1"/>
        <v>-33643.19999999999</v>
      </c>
      <c r="AB8" s="55">
        <f t="shared" si="1"/>
        <v>-35207.99999999999</v>
      </c>
      <c r="AC8" s="55">
        <f t="shared" si="1"/>
        <v>-36772.799999999996</v>
      </c>
      <c r="AD8" s="55">
        <f t="shared" si="1"/>
        <v>-38337.6</v>
      </c>
      <c r="AE8" s="55">
        <f t="shared" si="1"/>
        <v>-39902.4</v>
      </c>
      <c r="AF8" s="55">
        <f t="shared" si="1"/>
        <v>-41467.200000000004</v>
      </c>
      <c r="AG8" s="55">
        <f t="shared" si="1"/>
        <v>-43032.00000000001</v>
      </c>
      <c r="AH8" s="55">
        <f t="shared" si="1"/>
        <v>-44596.80000000001</v>
      </c>
      <c r="AI8" s="56">
        <f t="shared" si="1"/>
        <v>-46161.60000000001</v>
      </c>
    </row>
    <row r="9" spans="2:35" ht="9">
      <c r="B9" s="36"/>
      <c r="C9" s="57" t="s">
        <v>37</v>
      </c>
      <c r="D9" s="58"/>
      <c r="E9" s="59">
        <f>-SUM($E$98:E$98)-SUM($E93:E93)</f>
        <v>0</v>
      </c>
      <c r="F9" s="60">
        <f>-SUM($E$98:F$98)-SUM($E93:F93)</f>
        <v>0</v>
      </c>
      <c r="G9" s="150">
        <f>-SUM($E$98:G$98)-SUM($E93:G93)</f>
        <v>0</v>
      </c>
      <c r="H9" s="59">
        <f>-SUM($E$98:H$98)-SUM($E93:H93)</f>
        <v>0</v>
      </c>
      <c r="I9" s="105">
        <f>-SUM($E$98:I$98)-SUM($E93:I93)</f>
        <v>0</v>
      </c>
      <c r="J9" s="60">
        <f>-SUM($E$98:J$98)-SUM($E93:J93)</f>
        <v>0</v>
      </c>
      <c r="K9" s="60">
        <f>-SUM($E$98:K$98)-SUM($E93:K93)</f>
        <v>0</v>
      </c>
      <c r="L9" s="60">
        <f>-SUM($E$98:L$98)-SUM($E93:L93)</f>
        <v>0</v>
      </c>
      <c r="M9" s="60">
        <f>-SUM($E$98:M$98)-SUM($E93:M93)</f>
        <v>0</v>
      </c>
      <c r="N9" s="60">
        <f>-SUM($E$98:N$98)-SUM($E93:N93)</f>
        <v>0</v>
      </c>
      <c r="O9" s="60">
        <f>-SUM($E$98:O$98)-SUM($E93:O93)</f>
        <v>0</v>
      </c>
      <c r="P9" s="60">
        <f>-SUM($E$98:P$98)-SUM($E93:P93)</f>
        <v>0</v>
      </c>
      <c r="Q9" s="60">
        <f>-SUM($E$98:Q$98)-SUM($E93:Q93)</f>
        <v>0</v>
      </c>
      <c r="R9" s="60">
        <f>-SUM($E$98:R$98)-SUM($E93:R93)</f>
        <v>0</v>
      </c>
      <c r="S9" s="60">
        <f>-SUM($E$98:S$98)-SUM($E93:S93)</f>
        <v>0</v>
      </c>
      <c r="T9" s="60">
        <f>-SUM($E$98:T$98)-SUM($E93:T93)</f>
        <v>0</v>
      </c>
      <c r="U9" s="60">
        <f>-SUM($E$98:U$98)-SUM($E93:U93)</f>
        <v>0</v>
      </c>
      <c r="V9" s="60">
        <f>-SUM($E$98:V$98)-SUM($E93:V93)</f>
        <v>0</v>
      </c>
      <c r="W9" s="60">
        <f>-SUM($E$98:W$98)-SUM($E93:W93)</f>
        <v>0</v>
      </c>
      <c r="X9" s="60">
        <f>-SUM($E$98:X$98)-SUM($E93:X93)</f>
        <v>0</v>
      </c>
      <c r="Y9" s="60">
        <f>-SUM($E$98:Y$98)-SUM($E93:Y93)</f>
        <v>0</v>
      </c>
      <c r="Z9" s="60">
        <f>-SUM($E$98:Z$98)-SUM($E93:Z93)</f>
        <v>0</v>
      </c>
      <c r="AA9" s="60">
        <f>-SUM($E$98:AA$98)-SUM($E93:AA93)</f>
        <v>0</v>
      </c>
      <c r="AB9" s="60">
        <f>-SUM($E$98:AB$98)-SUM($E93:AB93)</f>
        <v>0</v>
      </c>
      <c r="AC9" s="60">
        <f>-SUM($E$98:AC$98)-SUM($E93:AC93)</f>
        <v>0</v>
      </c>
      <c r="AD9" s="60">
        <f>-SUM($E$98:AD$98)-SUM($E93:AD93)</f>
        <v>0</v>
      </c>
      <c r="AE9" s="60">
        <f>-SUM($E$98:AE$98)-SUM($E93:AE93)</f>
        <v>0</v>
      </c>
      <c r="AF9" s="60">
        <f>-SUM($E$98:AF$98)-SUM($E93:AF93)</f>
        <v>0</v>
      </c>
      <c r="AG9" s="60">
        <f>-SUM($E$98:AG$98)-SUM($E93:AG93)</f>
        <v>0</v>
      </c>
      <c r="AH9" s="60">
        <f>-SUM($E$98:AH$98)-SUM($E93:AH93)</f>
        <v>0</v>
      </c>
      <c r="AI9" s="61">
        <f>-SUM($E$98:AI$98)-SUM($E93:AI93)-AI104</f>
        <v>0</v>
      </c>
    </row>
    <row r="10" spans="2:35" ht="9">
      <c r="B10" s="36"/>
      <c r="C10" s="57"/>
      <c r="D10" s="58"/>
      <c r="E10" s="59"/>
      <c r="F10" s="60"/>
      <c r="G10" s="150"/>
      <c r="H10" s="59"/>
      <c r="I10" s="105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</row>
    <row r="11" spans="2:35" ht="9">
      <c r="B11" s="36"/>
      <c r="C11" s="57"/>
      <c r="D11" s="58"/>
      <c r="E11" s="59"/>
      <c r="F11" s="60"/>
      <c r="G11" s="150"/>
      <c r="H11" s="59"/>
      <c r="I11" s="105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1"/>
    </row>
    <row r="12" spans="2:35" ht="9">
      <c r="B12" s="36"/>
      <c r="C12" s="62"/>
      <c r="D12" s="63"/>
      <c r="E12" s="64"/>
      <c r="F12" s="65"/>
      <c r="G12" s="151"/>
      <c r="H12" s="64"/>
      <c r="I12" s="158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6"/>
    </row>
    <row r="13" spans="2:35" ht="9">
      <c r="B13" s="41" t="s">
        <v>38</v>
      </c>
      <c r="C13" s="42"/>
      <c r="D13" s="43"/>
      <c r="E13" s="44">
        <f aca="true" t="shared" si="2" ref="E13:AI13">SUM(E14:E18)</f>
        <v>0</v>
      </c>
      <c r="F13" s="45">
        <f>SUM(F14:F18)</f>
        <v>0</v>
      </c>
      <c r="G13" s="152">
        <f t="shared" si="2"/>
        <v>0</v>
      </c>
      <c r="H13" s="44">
        <f t="shared" si="2"/>
        <v>0</v>
      </c>
      <c r="I13" s="159">
        <f t="shared" si="2"/>
        <v>0</v>
      </c>
      <c r="J13" s="45">
        <f t="shared" si="2"/>
        <v>0</v>
      </c>
      <c r="K13" s="45">
        <f t="shared" si="2"/>
        <v>0</v>
      </c>
      <c r="L13" s="45">
        <f t="shared" si="2"/>
        <v>0</v>
      </c>
      <c r="M13" s="45">
        <f t="shared" si="2"/>
        <v>0</v>
      </c>
      <c r="N13" s="45">
        <f t="shared" si="2"/>
        <v>0</v>
      </c>
      <c r="O13" s="45">
        <f t="shared" si="2"/>
        <v>0</v>
      </c>
      <c r="P13" s="45">
        <f t="shared" si="2"/>
        <v>0</v>
      </c>
      <c r="Q13" s="45">
        <f t="shared" si="2"/>
        <v>0</v>
      </c>
      <c r="R13" s="45">
        <f t="shared" si="2"/>
        <v>0</v>
      </c>
      <c r="S13" s="45">
        <f t="shared" si="2"/>
        <v>0</v>
      </c>
      <c r="T13" s="45">
        <f t="shared" si="2"/>
        <v>0</v>
      </c>
      <c r="U13" s="45">
        <f t="shared" si="2"/>
        <v>0</v>
      </c>
      <c r="V13" s="45">
        <f t="shared" si="2"/>
        <v>0</v>
      </c>
      <c r="W13" s="45">
        <f t="shared" si="2"/>
        <v>0</v>
      </c>
      <c r="X13" s="45">
        <f t="shared" si="2"/>
        <v>0</v>
      </c>
      <c r="Y13" s="45">
        <f t="shared" si="2"/>
        <v>0</v>
      </c>
      <c r="Z13" s="45">
        <f t="shared" si="2"/>
        <v>0</v>
      </c>
      <c r="AA13" s="45">
        <f t="shared" si="2"/>
        <v>0</v>
      </c>
      <c r="AB13" s="45">
        <f t="shared" si="2"/>
        <v>0</v>
      </c>
      <c r="AC13" s="45">
        <f t="shared" si="2"/>
        <v>0</v>
      </c>
      <c r="AD13" s="45">
        <f t="shared" si="2"/>
        <v>0</v>
      </c>
      <c r="AE13" s="45">
        <f t="shared" si="2"/>
        <v>0</v>
      </c>
      <c r="AF13" s="45">
        <f t="shared" si="2"/>
        <v>0</v>
      </c>
      <c r="AG13" s="45">
        <f t="shared" si="2"/>
        <v>0</v>
      </c>
      <c r="AH13" s="45">
        <f t="shared" si="2"/>
        <v>0</v>
      </c>
      <c r="AI13" s="46">
        <f t="shared" si="2"/>
        <v>0</v>
      </c>
    </row>
    <row r="14" spans="2:35" ht="9">
      <c r="B14" s="36"/>
      <c r="C14" s="52" t="s">
        <v>113</v>
      </c>
      <c r="D14" s="53"/>
      <c r="E14" s="54">
        <f>SUM($E106:E107)</f>
        <v>0</v>
      </c>
      <c r="F14" s="55">
        <f>SUM($E106:F107)</f>
        <v>0</v>
      </c>
      <c r="G14" s="149">
        <f>SUM($E106:G107)</f>
        <v>0</v>
      </c>
      <c r="H14" s="54">
        <f>SUM($E106:H107)</f>
        <v>0</v>
      </c>
      <c r="I14" s="157">
        <f>SUM($E106:I107)</f>
        <v>0</v>
      </c>
      <c r="J14" s="55">
        <f>SUM($E106:J107)</f>
        <v>0</v>
      </c>
      <c r="K14" s="55">
        <f>SUM($E106:K107)</f>
        <v>0</v>
      </c>
      <c r="L14" s="55">
        <f>SUM($E106:L107)</f>
        <v>0</v>
      </c>
      <c r="M14" s="55">
        <f>SUM($E106:M107)</f>
        <v>0</v>
      </c>
      <c r="N14" s="55">
        <f>SUM($E106:N107)</f>
        <v>0</v>
      </c>
      <c r="O14" s="55">
        <f>SUM($E106:O107)</f>
        <v>0</v>
      </c>
      <c r="P14" s="55">
        <f>SUM($E106:P107)</f>
        <v>0</v>
      </c>
      <c r="Q14" s="55">
        <f>SUM($E106:Q107)</f>
        <v>0</v>
      </c>
      <c r="R14" s="55">
        <f>SUM($E106:R107)</f>
        <v>0</v>
      </c>
      <c r="S14" s="55">
        <f>SUM($E106:S107)</f>
        <v>0</v>
      </c>
      <c r="T14" s="55">
        <f>SUM($E106:T107)</f>
        <v>0</v>
      </c>
      <c r="U14" s="55">
        <f>SUM($E106:U107)</f>
        <v>0</v>
      </c>
      <c r="V14" s="55">
        <f>SUM($E106:V107)</f>
        <v>0</v>
      </c>
      <c r="W14" s="55">
        <f>SUM($E106:W107)</f>
        <v>0</v>
      </c>
      <c r="X14" s="55">
        <f>SUM($E106:X107)</f>
        <v>0</v>
      </c>
      <c r="Y14" s="55">
        <f>SUM($E106:Y107)</f>
        <v>0</v>
      </c>
      <c r="Z14" s="55">
        <f>SUM($E106:Z107)</f>
        <v>0</v>
      </c>
      <c r="AA14" s="55">
        <f>SUM($E106:AA107)</f>
        <v>0</v>
      </c>
      <c r="AB14" s="55">
        <f>SUM($E106:AB107)</f>
        <v>0</v>
      </c>
      <c r="AC14" s="55">
        <f>SUM($E106:AC107)</f>
        <v>0</v>
      </c>
      <c r="AD14" s="55">
        <f>SUM($E106:AD107)</f>
        <v>0</v>
      </c>
      <c r="AE14" s="55">
        <f>SUM($E106:AE107)</f>
        <v>0</v>
      </c>
      <c r="AF14" s="55">
        <f>SUM($E106:AF107)</f>
        <v>0</v>
      </c>
      <c r="AG14" s="55">
        <f>SUM($E106:AG107)</f>
        <v>0</v>
      </c>
      <c r="AH14" s="55">
        <f>SUM($E106:AH107)</f>
        <v>0</v>
      </c>
      <c r="AI14" s="56">
        <f>SUM($E106:AI107)</f>
        <v>0</v>
      </c>
    </row>
    <row r="15" spans="2:35" ht="9">
      <c r="B15" s="36"/>
      <c r="C15" s="57"/>
      <c r="D15" s="58"/>
      <c r="E15" s="59"/>
      <c r="F15" s="60"/>
      <c r="G15" s="150"/>
      <c r="H15" s="59"/>
      <c r="I15" s="105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spans="2:35" ht="9">
      <c r="B16" s="36"/>
      <c r="C16" s="57"/>
      <c r="D16" s="58"/>
      <c r="E16" s="59"/>
      <c r="F16" s="60"/>
      <c r="G16" s="150"/>
      <c r="H16" s="59"/>
      <c r="I16" s="105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</row>
    <row r="17" spans="2:35" ht="9">
      <c r="B17" s="36"/>
      <c r="C17" s="57"/>
      <c r="D17" s="58"/>
      <c r="E17" s="59"/>
      <c r="F17" s="60"/>
      <c r="G17" s="150"/>
      <c r="H17" s="59"/>
      <c r="I17" s="105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</row>
    <row r="18" spans="2:35" ht="9">
      <c r="B18" s="36"/>
      <c r="C18" s="62"/>
      <c r="D18" s="63"/>
      <c r="E18" s="64"/>
      <c r="F18" s="65"/>
      <c r="G18" s="151"/>
      <c r="H18" s="64"/>
      <c r="I18" s="158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6"/>
    </row>
    <row r="19" spans="2:35" ht="9">
      <c r="B19" s="41" t="s">
        <v>39</v>
      </c>
      <c r="C19" s="42"/>
      <c r="D19" s="43"/>
      <c r="E19" s="44">
        <f>SUM(E20:E24)</f>
        <v>0</v>
      </c>
      <c r="F19" s="45">
        <f aca="true" t="shared" si="3" ref="F19:AI19">SUM(F20:F24)</f>
        <v>-782.4</v>
      </c>
      <c r="G19" s="152">
        <f t="shared" si="3"/>
        <v>-2347.2</v>
      </c>
      <c r="H19" s="44">
        <f t="shared" si="3"/>
        <v>-3912</v>
      </c>
      <c r="I19" s="159">
        <f t="shared" si="3"/>
        <v>-5476.8</v>
      </c>
      <c r="J19" s="45">
        <f t="shared" si="3"/>
        <v>-7041.6</v>
      </c>
      <c r="K19" s="45">
        <f t="shared" si="3"/>
        <v>-8606.4</v>
      </c>
      <c r="L19" s="45">
        <f t="shared" si="3"/>
        <v>-10171.199999999999</v>
      </c>
      <c r="M19" s="45">
        <f t="shared" si="3"/>
        <v>-11735.999999999998</v>
      </c>
      <c r="N19" s="45">
        <f t="shared" si="3"/>
        <v>-13300.799999999997</v>
      </c>
      <c r="O19" s="45">
        <f t="shared" si="3"/>
        <v>-14865.599999999997</v>
      </c>
      <c r="P19" s="45">
        <f t="shared" si="3"/>
        <v>-16430.399999999998</v>
      </c>
      <c r="Q19" s="45">
        <f t="shared" si="3"/>
        <v>-17995.199999999997</v>
      </c>
      <c r="R19" s="45">
        <f t="shared" si="3"/>
        <v>-19559.999999999996</v>
      </c>
      <c r="S19" s="45">
        <f t="shared" si="3"/>
        <v>-21124.799999999996</v>
      </c>
      <c r="T19" s="45">
        <f t="shared" si="3"/>
        <v>-22689.599999999995</v>
      </c>
      <c r="U19" s="45">
        <f t="shared" si="3"/>
        <v>-24254.399999999994</v>
      </c>
      <c r="V19" s="45">
        <f t="shared" si="3"/>
        <v>-25819.199999999993</v>
      </c>
      <c r="W19" s="45">
        <f t="shared" si="3"/>
        <v>-27383.999999999993</v>
      </c>
      <c r="X19" s="45">
        <f t="shared" si="3"/>
        <v>-28948.799999999992</v>
      </c>
      <c r="Y19" s="45">
        <f t="shared" si="3"/>
        <v>-30513.59999999999</v>
      </c>
      <c r="Z19" s="45">
        <f t="shared" si="3"/>
        <v>-32078.39999999999</v>
      </c>
      <c r="AA19" s="45">
        <f t="shared" si="3"/>
        <v>-33643.19999999999</v>
      </c>
      <c r="AB19" s="45">
        <f t="shared" si="3"/>
        <v>-35207.99999999999</v>
      </c>
      <c r="AC19" s="45">
        <f t="shared" si="3"/>
        <v>-36772.799999999996</v>
      </c>
      <c r="AD19" s="45">
        <f t="shared" si="3"/>
        <v>-38337.6</v>
      </c>
      <c r="AE19" s="45">
        <f t="shared" si="3"/>
        <v>-39902.4</v>
      </c>
      <c r="AF19" s="45">
        <f t="shared" si="3"/>
        <v>-41467.200000000004</v>
      </c>
      <c r="AG19" s="45">
        <f t="shared" si="3"/>
        <v>-43032.00000000001</v>
      </c>
      <c r="AH19" s="45">
        <f t="shared" si="3"/>
        <v>-44596.80000000001</v>
      </c>
      <c r="AI19" s="46">
        <f t="shared" si="3"/>
        <v>-46161.60000000001</v>
      </c>
    </row>
    <row r="20" spans="2:35" ht="9">
      <c r="B20" s="36"/>
      <c r="C20" s="52" t="s">
        <v>29</v>
      </c>
      <c r="D20" s="53"/>
      <c r="E20" s="54">
        <f>SUM($E105:E105)</f>
        <v>0</v>
      </c>
      <c r="F20" s="55">
        <f>SUM($E105:F105)</f>
        <v>0</v>
      </c>
      <c r="G20" s="149">
        <f>SUM($E105:G105)</f>
        <v>0</v>
      </c>
      <c r="H20" s="54">
        <f>SUM($E105:H105)</f>
        <v>0</v>
      </c>
      <c r="I20" s="157">
        <f>SUM($E105:I105)</f>
        <v>0</v>
      </c>
      <c r="J20" s="55">
        <f>SUM($E105:J105)</f>
        <v>0</v>
      </c>
      <c r="K20" s="55">
        <f>SUM($E105:K105)</f>
        <v>0</v>
      </c>
      <c r="L20" s="55">
        <f>SUM($E105:L105)</f>
        <v>0</v>
      </c>
      <c r="M20" s="55">
        <f>SUM($E105:M105)</f>
        <v>0</v>
      </c>
      <c r="N20" s="55">
        <f>SUM($E105:N105)</f>
        <v>0</v>
      </c>
      <c r="O20" s="55">
        <f>SUM($E105:O105)</f>
        <v>0</v>
      </c>
      <c r="P20" s="55">
        <f>SUM($E105:P105)</f>
        <v>0</v>
      </c>
      <c r="Q20" s="55">
        <f>SUM($E105:Q105)</f>
        <v>0</v>
      </c>
      <c r="R20" s="55">
        <f>SUM($E105:R105)</f>
        <v>0</v>
      </c>
      <c r="S20" s="55">
        <f>SUM($E105:S105)</f>
        <v>0</v>
      </c>
      <c r="T20" s="55">
        <f>SUM($E105:T105)</f>
        <v>0</v>
      </c>
      <c r="U20" s="55">
        <f>SUM($E105:U105)</f>
        <v>0</v>
      </c>
      <c r="V20" s="55">
        <f>SUM($E105:V105)</f>
        <v>0</v>
      </c>
      <c r="W20" s="55">
        <f>SUM($E105:W105)</f>
        <v>0</v>
      </c>
      <c r="X20" s="55">
        <f>SUM($E105:X105)</f>
        <v>0</v>
      </c>
      <c r="Y20" s="55">
        <f>SUM($E105:Y105)</f>
        <v>0</v>
      </c>
      <c r="Z20" s="55">
        <f>SUM($E105:Z105)</f>
        <v>0</v>
      </c>
      <c r="AA20" s="55">
        <f>SUM($E105:AA105)</f>
        <v>0</v>
      </c>
      <c r="AB20" s="55">
        <f>SUM($E105:AB105)</f>
        <v>0</v>
      </c>
      <c r="AC20" s="55">
        <f>SUM($E105:AC105)</f>
        <v>0</v>
      </c>
      <c r="AD20" s="55">
        <f>SUM($E105:AD105)</f>
        <v>0</v>
      </c>
      <c r="AE20" s="55">
        <f>SUM($E105:AE105)</f>
        <v>0</v>
      </c>
      <c r="AF20" s="55">
        <f>SUM($E105:AF105)</f>
        <v>0</v>
      </c>
      <c r="AG20" s="55">
        <f>SUM($E105:AG105)</f>
        <v>0</v>
      </c>
      <c r="AH20" s="55">
        <f>SUM($E105:AH105)</f>
        <v>0</v>
      </c>
      <c r="AI20" s="56">
        <f>SUM($E105:AI105)</f>
        <v>0</v>
      </c>
    </row>
    <row r="21" spans="2:35" ht="9">
      <c r="B21" s="36"/>
      <c r="C21" s="57" t="s">
        <v>98</v>
      </c>
      <c r="D21" s="58"/>
      <c r="E21" s="59">
        <v>0</v>
      </c>
      <c r="F21" s="60">
        <f>SUM($E82:F82)</f>
        <v>0</v>
      </c>
      <c r="G21" s="150">
        <f>SUM($E82:G82)</f>
        <v>0</v>
      </c>
      <c r="H21" s="59">
        <f>SUM($E82:H82)</f>
        <v>0</v>
      </c>
      <c r="I21" s="105">
        <f>SUM($E82:I82)</f>
        <v>0</v>
      </c>
      <c r="J21" s="60">
        <f>SUM($E82:J82)</f>
        <v>0</v>
      </c>
      <c r="K21" s="60">
        <f>SUM($E82:K82)</f>
        <v>0</v>
      </c>
      <c r="L21" s="60">
        <f>SUM($E82:L82)</f>
        <v>0</v>
      </c>
      <c r="M21" s="60">
        <f>SUM($E82:M82)</f>
        <v>0</v>
      </c>
      <c r="N21" s="60">
        <f>SUM($E82:N82)</f>
        <v>0</v>
      </c>
      <c r="O21" s="60">
        <f>SUM($E82:O82)</f>
        <v>0</v>
      </c>
      <c r="P21" s="60">
        <f>SUM($E82:P82)</f>
        <v>0</v>
      </c>
      <c r="Q21" s="60">
        <f>SUM($E82:Q82)</f>
        <v>0</v>
      </c>
      <c r="R21" s="60">
        <f>SUM($E82:R82)</f>
        <v>0</v>
      </c>
      <c r="S21" s="60">
        <f>SUM($E82:S82)</f>
        <v>0</v>
      </c>
      <c r="T21" s="60">
        <f>SUM($E82:T82)</f>
        <v>0</v>
      </c>
      <c r="U21" s="60">
        <f>SUM($E82:U82)</f>
        <v>0</v>
      </c>
      <c r="V21" s="60">
        <f>SUM($E82:V82)</f>
        <v>0</v>
      </c>
      <c r="W21" s="60">
        <f>SUM($E82:W82)</f>
        <v>0</v>
      </c>
      <c r="X21" s="60">
        <f>SUM($E82:X82)</f>
        <v>0</v>
      </c>
      <c r="Y21" s="60">
        <f>SUM($E82:Y82)</f>
        <v>0</v>
      </c>
      <c r="Z21" s="60">
        <f>SUM($E82:Z82)</f>
        <v>0</v>
      </c>
      <c r="AA21" s="60">
        <f>SUM($E82:AA82)</f>
        <v>0</v>
      </c>
      <c r="AB21" s="60">
        <f>SUM($E82:AB82)</f>
        <v>0</v>
      </c>
      <c r="AC21" s="60">
        <f>SUM($E82:AC82)</f>
        <v>0</v>
      </c>
      <c r="AD21" s="60">
        <f>SUM($E82:AD82)</f>
        <v>0</v>
      </c>
      <c r="AE21" s="60">
        <f>SUM($E82:AE82)</f>
        <v>0</v>
      </c>
      <c r="AF21" s="60">
        <f>SUM($E82:AF82)</f>
        <v>0</v>
      </c>
      <c r="AG21" s="60">
        <f>SUM($E82:AG82)</f>
        <v>0</v>
      </c>
      <c r="AH21" s="60">
        <f>SUM($E82:AH82)</f>
        <v>0</v>
      </c>
      <c r="AI21" s="61">
        <f>SUM($E82:AI82)</f>
        <v>0</v>
      </c>
    </row>
    <row r="22" spans="2:35" ht="9">
      <c r="B22" s="36"/>
      <c r="C22" s="57" t="s">
        <v>40</v>
      </c>
      <c r="D22" s="58"/>
      <c r="E22" s="59">
        <f aca="true" t="shared" si="4" ref="E22:AI22">E84+E94</f>
        <v>0</v>
      </c>
      <c r="F22" s="105">
        <f t="shared" si="4"/>
        <v>-782.4</v>
      </c>
      <c r="G22" s="150">
        <f t="shared" si="4"/>
        <v>-2347.2</v>
      </c>
      <c r="H22" s="59">
        <f t="shared" si="4"/>
        <v>-3912</v>
      </c>
      <c r="I22" s="105">
        <f t="shared" si="4"/>
        <v>-5476.8</v>
      </c>
      <c r="J22" s="60">
        <f t="shared" si="4"/>
        <v>-7041.6</v>
      </c>
      <c r="K22" s="60">
        <f t="shared" si="4"/>
        <v>-8606.4</v>
      </c>
      <c r="L22" s="60">
        <f t="shared" si="4"/>
        <v>-10171.199999999999</v>
      </c>
      <c r="M22" s="60">
        <f t="shared" si="4"/>
        <v>-11735.999999999998</v>
      </c>
      <c r="N22" s="60">
        <f t="shared" si="4"/>
        <v>-13300.799999999997</v>
      </c>
      <c r="O22" s="60">
        <f t="shared" si="4"/>
        <v>-14865.599999999997</v>
      </c>
      <c r="P22" s="60">
        <f t="shared" si="4"/>
        <v>-16430.399999999998</v>
      </c>
      <c r="Q22" s="60">
        <f t="shared" si="4"/>
        <v>-17995.199999999997</v>
      </c>
      <c r="R22" s="60">
        <f t="shared" si="4"/>
        <v>-19559.999999999996</v>
      </c>
      <c r="S22" s="60">
        <f t="shared" si="4"/>
        <v>-21124.799999999996</v>
      </c>
      <c r="T22" s="60">
        <f t="shared" si="4"/>
        <v>-22689.599999999995</v>
      </c>
      <c r="U22" s="60">
        <f t="shared" si="4"/>
        <v>-24254.399999999994</v>
      </c>
      <c r="V22" s="60">
        <f t="shared" si="4"/>
        <v>-25819.199999999993</v>
      </c>
      <c r="W22" s="60">
        <f t="shared" si="4"/>
        <v>-27383.999999999993</v>
      </c>
      <c r="X22" s="60">
        <f t="shared" si="4"/>
        <v>-28948.799999999992</v>
      </c>
      <c r="Y22" s="60">
        <f t="shared" si="4"/>
        <v>-30513.59999999999</v>
      </c>
      <c r="Z22" s="60">
        <f t="shared" si="4"/>
        <v>-32078.39999999999</v>
      </c>
      <c r="AA22" s="60">
        <f t="shared" si="4"/>
        <v>-33643.19999999999</v>
      </c>
      <c r="AB22" s="60">
        <f t="shared" si="4"/>
        <v>-35207.99999999999</v>
      </c>
      <c r="AC22" s="60">
        <f t="shared" si="4"/>
        <v>-36772.799999999996</v>
      </c>
      <c r="AD22" s="60">
        <f t="shared" si="4"/>
        <v>-38337.6</v>
      </c>
      <c r="AE22" s="60">
        <f t="shared" si="4"/>
        <v>-39902.4</v>
      </c>
      <c r="AF22" s="60">
        <f t="shared" si="4"/>
        <v>-41467.200000000004</v>
      </c>
      <c r="AG22" s="60">
        <f t="shared" si="4"/>
        <v>-43032.00000000001</v>
      </c>
      <c r="AH22" s="60">
        <f t="shared" si="4"/>
        <v>-44596.80000000001</v>
      </c>
      <c r="AI22" s="61">
        <f t="shared" si="4"/>
        <v>-46161.60000000001</v>
      </c>
    </row>
    <row r="23" spans="2:35" ht="9">
      <c r="B23" s="36"/>
      <c r="C23" s="57"/>
      <c r="D23" s="58"/>
      <c r="E23" s="59"/>
      <c r="F23" s="60"/>
      <c r="G23" s="150"/>
      <c r="H23" s="59"/>
      <c r="I23" s="105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1"/>
    </row>
    <row r="24" spans="2:35" ht="9">
      <c r="B24" s="36"/>
      <c r="C24" s="62"/>
      <c r="D24" s="63"/>
      <c r="E24" s="64"/>
      <c r="F24" s="65"/>
      <c r="G24" s="151"/>
      <c r="H24" s="64"/>
      <c r="I24" s="158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6"/>
    </row>
    <row r="25" spans="2:35" ht="9">
      <c r="B25" s="30" t="s">
        <v>41</v>
      </c>
      <c r="C25" s="31"/>
      <c r="D25" s="47"/>
      <c r="E25" s="48">
        <f aca="true" t="shared" si="5" ref="E25:AI25">E13+E19</f>
        <v>0</v>
      </c>
      <c r="F25" s="49">
        <f t="shared" si="5"/>
        <v>-782.4</v>
      </c>
      <c r="G25" s="154">
        <f t="shared" si="5"/>
        <v>-2347.2</v>
      </c>
      <c r="H25" s="48">
        <f t="shared" si="5"/>
        <v>-3912</v>
      </c>
      <c r="I25" s="160">
        <f t="shared" si="5"/>
        <v>-5476.8</v>
      </c>
      <c r="J25" s="49">
        <f t="shared" si="5"/>
        <v>-7041.6</v>
      </c>
      <c r="K25" s="49">
        <f t="shared" si="5"/>
        <v>-8606.4</v>
      </c>
      <c r="L25" s="49">
        <f t="shared" si="5"/>
        <v>-10171.199999999999</v>
      </c>
      <c r="M25" s="49">
        <f t="shared" si="5"/>
        <v>-11735.999999999998</v>
      </c>
      <c r="N25" s="49">
        <f t="shared" si="5"/>
        <v>-13300.799999999997</v>
      </c>
      <c r="O25" s="49">
        <f t="shared" si="5"/>
        <v>-14865.599999999997</v>
      </c>
      <c r="P25" s="49">
        <f t="shared" si="5"/>
        <v>-16430.399999999998</v>
      </c>
      <c r="Q25" s="49">
        <f t="shared" si="5"/>
        <v>-17995.199999999997</v>
      </c>
      <c r="R25" s="49">
        <f t="shared" si="5"/>
        <v>-19559.999999999996</v>
      </c>
      <c r="S25" s="49">
        <f t="shared" si="5"/>
        <v>-21124.799999999996</v>
      </c>
      <c r="T25" s="49">
        <f t="shared" si="5"/>
        <v>-22689.599999999995</v>
      </c>
      <c r="U25" s="49">
        <f t="shared" si="5"/>
        <v>-24254.399999999994</v>
      </c>
      <c r="V25" s="49">
        <f t="shared" si="5"/>
        <v>-25819.199999999993</v>
      </c>
      <c r="W25" s="49">
        <f t="shared" si="5"/>
        <v>-27383.999999999993</v>
      </c>
      <c r="X25" s="49">
        <f t="shared" si="5"/>
        <v>-28948.799999999992</v>
      </c>
      <c r="Y25" s="49">
        <f t="shared" si="5"/>
        <v>-30513.59999999999</v>
      </c>
      <c r="Z25" s="49">
        <f t="shared" si="5"/>
        <v>-32078.39999999999</v>
      </c>
      <c r="AA25" s="49">
        <f t="shared" si="5"/>
        <v>-33643.19999999999</v>
      </c>
      <c r="AB25" s="49">
        <f t="shared" si="5"/>
        <v>-35207.99999999999</v>
      </c>
      <c r="AC25" s="49">
        <f t="shared" si="5"/>
        <v>-36772.799999999996</v>
      </c>
      <c r="AD25" s="49">
        <f t="shared" si="5"/>
        <v>-38337.6</v>
      </c>
      <c r="AE25" s="49">
        <f t="shared" si="5"/>
        <v>-39902.4</v>
      </c>
      <c r="AF25" s="49">
        <f t="shared" si="5"/>
        <v>-41467.200000000004</v>
      </c>
      <c r="AG25" s="49">
        <f t="shared" si="5"/>
        <v>-43032.00000000001</v>
      </c>
      <c r="AH25" s="49">
        <f t="shared" si="5"/>
        <v>-44596.80000000001</v>
      </c>
      <c r="AI25" s="50">
        <f t="shared" si="5"/>
        <v>-46161.60000000001</v>
      </c>
    </row>
    <row r="27" spans="2:35" s="1" customFormat="1" ht="12">
      <c r="B27" s="24" t="s">
        <v>77</v>
      </c>
      <c r="C27" s="24"/>
      <c r="AC27" s="2"/>
      <c r="AD27" s="2"/>
      <c r="AE27" s="2"/>
      <c r="AF27" s="2"/>
      <c r="AG27" s="2"/>
      <c r="AH27" s="2"/>
      <c r="AI27" s="2"/>
    </row>
    <row r="28" spans="2:35" ht="9">
      <c r="B28" s="27"/>
      <c r="C28" s="27"/>
      <c r="AC28" s="29"/>
      <c r="AD28" s="29"/>
      <c r="AE28" s="29"/>
      <c r="AF28" s="29"/>
      <c r="AG28" s="29"/>
      <c r="AH28" s="29"/>
      <c r="AI28" s="29" t="s">
        <v>85</v>
      </c>
    </row>
    <row r="29" spans="2:35" ht="9">
      <c r="B29" s="30"/>
      <c r="C29" s="31"/>
      <c r="D29" s="32" t="s">
        <v>148</v>
      </c>
      <c r="E29" s="33">
        <v>-2</v>
      </c>
      <c r="F29" s="34">
        <v>-1</v>
      </c>
      <c r="G29" s="147">
        <v>0</v>
      </c>
      <c r="H29" s="33">
        <v>1</v>
      </c>
      <c r="I29" s="155">
        <v>2</v>
      </c>
      <c r="J29" s="34">
        <v>3</v>
      </c>
      <c r="K29" s="34">
        <v>4</v>
      </c>
      <c r="L29" s="34">
        <v>5</v>
      </c>
      <c r="M29" s="34">
        <v>6</v>
      </c>
      <c r="N29" s="34">
        <v>7</v>
      </c>
      <c r="O29" s="34">
        <v>8</v>
      </c>
      <c r="P29" s="34">
        <v>9</v>
      </c>
      <c r="Q29" s="34">
        <v>10</v>
      </c>
      <c r="R29" s="34">
        <v>11</v>
      </c>
      <c r="S29" s="34">
        <v>12</v>
      </c>
      <c r="T29" s="34">
        <v>13</v>
      </c>
      <c r="U29" s="34">
        <v>14</v>
      </c>
      <c r="V29" s="34">
        <v>15</v>
      </c>
      <c r="W29" s="34">
        <v>16</v>
      </c>
      <c r="X29" s="34">
        <v>17</v>
      </c>
      <c r="Y29" s="34">
        <v>18</v>
      </c>
      <c r="Z29" s="34">
        <v>19</v>
      </c>
      <c r="AA29" s="34">
        <v>20</v>
      </c>
      <c r="AB29" s="34">
        <v>21</v>
      </c>
      <c r="AC29" s="34">
        <v>22</v>
      </c>
      <c r="AD29" s="34">
        <v>23</v>
      </c>
      <c r="AE29" s="34">
        <v>24</v>
      </c>
      <c r="AF29" s="34">
        <v>25</v>
      </c>
      <c r="AG29" s="34">
        <v>26</v>
      </c>
      <c r="AH29" s="34">
        <v>27</v>
      </c>
      <c r="AI29" s="35">
        <v>28</v>
      </c>
    </row>
    <row r="30" spans="2:35" ht="9">
      <c r="B30" s="41" t="s">
        <v>114</v>
      </c>
      <c r="C30" s="31"/>
      <c r="D30" s="47"/>
      <c r="E30" s="48">
        <f>SUM(E31:E50)</f>
        <v>0</v>
      </c>
      <c r="F30" s="49">
        <f aca="true" t="shared" si="6" ref="F30:AI30">SUM(F31:F50)</f>
        <v>0</v>
      </c>
      <c r="G30" s="154">
        <f t="shared" si="6"/>
        <v>0</v>
      </c>
      <c r="H30" s="48">
        <f t="shared" si="6"/>
        <v>0</v>
      </c>
      <c r="I30" s="160">
        <f t="shared" si="6"/>
        <v>0</v>
      </c>
      <c r="J30" s="49">
        <f t="shared" si="6"/>
        <v>0</v>
      </c>
      <c r="K30" s="49">
        <f t="shared" si="6"/>
        <v>0</v>
      </c>
      <c r="L30" s="49">
        <f t="shared" si="6"/>
        <v>0</v>
      </c>
      <c r="M30" s="49">
        <f t="shared" si="6"/>
        <v>0</v>
      </c>
      <c r="N30" s="49">
        <f t="shared" si="6"/>
        <v>0</v>
      </c>
      <c r="O30" s="49">
        <f t="shared" si="6"/>
        <v>0</v>
      </c>
      <c r="P30" s="49">
        <f t="shared" si="6"/>
        <v>0</v>
      </c>
      <c r="Q30" s="49">
        <f t="shared" si="6"/>
        <v>0</v>
      </c>
      <c r="R30" s="49">
        <f t="shared" si="6"/>
        <v>0</v>
      </c>
      <c r="S30" s="49">
        <f t="shared" si="6"/>
        <v>0</v>
      </c>
      <c r="T30" s="49">
        <f t="shared" si="6"/>
        <v>0</v>
      </c>
      <c r="U30" s="49">
        <f t="shared" si="6"/>
        <v>0</v>
      </c>
      <c r="V30" s="49">
        <f t="shared" si="6"/>
        <v>0</v>
      </c>
      <c r="W30" s="49">
        <f t="shared" si="6"/>
        <v>0</v>
      </c>
      <c r="X30" s="49">
        <f t="shared" si="6"/>
        <v>0</v>
      </c>
      <c r="Y30" s="49">
        <f t="shared" si="6"/>
        <v>0</v>
      </c>
      <c r="Z30" s="49">
        <f t="shared" si="6"/>
        <v>0</v>
      </c>
      <c r="AA30" s="49">
        <f t="shared" si="6"/>
        <v>0</v>
      </c>
      <c r="AB30" s="49">
        <f t="shared" si="6"/>
        <v>0</v>
      </c>
      <c r="AC30" s="49">
        <f t="shared" si="6"/>
        <v>0</v>
      </c>
      <c r="AD30" s="49">
        <f t="shared" si="6"/>
        <v>0</v>
      </c>
      <c r="AE30" s="49">
        <f t="shared" si="6"/>
        <v>0</v>
      </c>
      <c r="AF30" s="49">
        <f t="shared" si="6"/>
        <v>0</v>
      </c>
      <c r="AG30" s="49">
        <f t="shared" si="6"/>
        <v>0</v>
      </c>
      <c r="AH30" s="49">
        <f t="shared" si="6"/>
        <v>0</v>
      </c>
      <c r="AI30" s="50">
        <f t="shared" si="6"/>
        <v>0</v>
      </c>
    </row>
    <row r="31" spans="2:35" ht="9">
      <c r="B31" s="36"/>
      <c r="C31" s="102" t="s">
        <v>192</v>
      </c>
      <c r="D31" s="70">
        <f>IF('E-1-4'!C6="","",'E-1-4'!C6)</f>
      </c>
      <c r="E31" s="54"/>
      <c r="F31" s="55"/>
      <c r="G31" s="149"/>
      <c r="H31" s="54">
        <f>'E-1-4'!D6/1000</f>
        <v>0</v>
      </c>
      <c r="I31" s="55">
        <f aca="true" t="shared" si="7" ref="I31:AI31">H31</f>
        <v>0</v>
      </c>
      <c r="J31" s="55">
        <f t="shared" si="7"/>
        <v>0</v>
      </c>
      <c r="K31" s="55">
        <f t="shared" si="7"/>
        <v>0</v>
      </c>
      <c r="L31" s="55">
        <f t="shared" si="7"/>
        <v>0</v>
      </c>
      <c r="M31" s="55">
        <f t="shared" si="7"/>
        <v>0</v>
      </c>
      <c r="N31" s="55">
        <f t="shared" si="7"/>
        <v>0</v>
      </c>
      <c r="O31" s="55">
        <f t="shared" si="7"/>
        <v>0</v>
      </c>
      <c r="P31" s="55">
        <f t="shared" si="7"/>
        <v>0</v>
      </c>
      <c r="Q31" s="55">
        <f t="shared" si="7"/>
        <v>0</v>
      </c>
      <c r="R31" s="55">
        <f t="shared" si="7"/>
        <v>0</v>
      </c>
      <c r="S31" s="55">
        <f t="shared" si="7"/>
        <v>0</v>
      </c>
      <c r="T31" s="55">
        <f t="shared" si="7"/>
        <v>0</v>
      </c>
      <c r="U31" s="55">
        <f t="shared" si="7"/>
        <v>0</v>
      </c>
      <c r="V31" s="55">
        <f t="shared" si="7"/>
        <v>0</v>
      </c>
      <c r="W31" s="55">
        <f t="shared" si="7"/>
        <v>0</v>
      </c>
      <c r="X31" s="55">
        <f t="shared" si="7"/>
        <v>0</v>
      </c>
      <c r="Y31" s="55">
        <f t="shared" si="7"/>
        <v>0</v>
      </c>
      <c r="Z31" s="55">
        <f t="shared" si="7"/>
        <v>0</v>
      </c>
      <c r="AA31" s="55">
        <f t="shared" si="7"/>
        <v>0</v>
      </c>
      <c r="AB31" s="55">
        <f t="shared" si="7"/>
        <v>0</v>
      </c>
      <c r="AC31" s="55">
        <f t="shared" si="7"/>
        <v>0</v>
      </c>
      <c r="AD31" s="55">
        <f t="shared" si="7"/>
        <v>0</v>
      </c>
      <c r="AE31" s="55">
        <f t="shared" si="7"/>
        <v>0</v>
      </c>
      <c r="AF31" s="55">
        <f t="shared" si="7"/>
        <v>0</v>
      </c>
      <c r="AG31" s="55">
        <f t="shared" si="7"/>
        <v>0</v>
      </c>
      <c r="AH31" s="55">
        <f t="shared" si="7"/>
        <v>0</v>
      </c>
      <c r="AI31" s="56">
        <f t="shared" si="7"/>
        <v>0</v>
      </c>
    </row>
    <row r="32" spans="2:35" ht="9">
      <c r="B32" s="36"/>
      <c r="C32" s="68"/>
      <c r="D32" s="70">
        <f>IF('E-1-4'!C7="","",'E-1-4'!C7)</f>
      </c>
      <c r="E32" s="59"/>
      <c r="F32" s="60"/>
      <c r="G32" s="150"/>
      <c r="H32" s="59">
        <f>'E-1-4'!D7/1000</f>
        <v>0</v>
      </c>
      <c r="I32" s="60">
        <f aca="true" t="shared" si="8" ref="I32:AI32">H32</f>
        <v>0</v>
      </c>
      <c r="J32" s="60">
        <f t="shared" si="8"/>
        <v>0</v>
      </c>
      <c r="K32" s="60">
        <f t="shared" si="8"/>
        <v>0</v>
      </c>
      <c r="L32" s="60">
        <f t="shared" si="8"/>
        <v>0</v>
      </c>
      <c r="M32" s="60">
        <f t="shared" si="8"/>
        <v>0</v>
      </c>
      <c r="N32" s="60">
        <f t="shared" si="8"/>
        <v>0</v>
      </c>
      <c r="O32" s="60">
        <f t="shared" si="8"/>
        <v>0</v>
      </c>
      <c r="P32" s="60">
        <f t="shared" si="8"/>
        <v>0</v>
      </c>
      <c r="Q32" s="60">
        <f t="shared" si="8"/>
        <v>0</v>
      </c>
      <c r="R32" s="60">
        <f t="shared" si="8"/>
        <v>0</v>
      </c>
      <c r="S32" s="60">
        <f t="shared" si="8"/>
        <v>0</v>
      </c>
      <c r="T32" s="60">
        <f t="shared" si="8"/>
        <v>0</v>
      </c>
      <c r="U32" s="60">
        <f t="shared" si="8"/>
        <v>0</v>
      </c>
      <c r="V32" s="60">
        <f t="shared" si="8"/>
        <v>0</v>
      </c>
      <c r="W32" s="60">
        <f t="shared" si="8"/>
        <v>0</v>
      </c>
      <c r="X32" s="60">
        <f t="shared" si="8"/>
        <v>0</v>
      </c>
      <c r="Y32" s="60">
        <f t="shared" si="8"/>
        <v>0</v>
      </c>
      <c r="Z32" s="60">
        <f t="shared" si="8"/>
        <v>0</v>
      </c>
      <c r="AA32" s="60">
        <f t="shared" si="8"/>
        <v>0</v>
      </c>
      <c r="AB32" s="60">
        <f t="shared" si="8"/>
        <v>0</v>
      </c>
      <c r="AC32" s="60">
        <f t="shared" si="8"/>
        <v>0</v>
      </c>
      <c r="AD32" s="60">
        <f t="shared" si="8"/>
        <v>0</v>
      </c>
      <c r="AE32" s="60">
        <f t="shared" si="8"/>
        <v>0</v>
      </c>
      <c r="AF32" s="60">
        <f t="shared" si="8"/>
        <v>0</v>
      </c>
      <c r="AG32" s="60">
        <f t="shared" si="8"/>
        <v>0</v>
      </c>
      <c r="AH32" s="60">
        <f t="shared" si="8"/>
        <v>0</v>
      </c>
      <c r="AI32" s="61">
        <f t="shared" si="8"/>
        <v>0</v>
      </c>
    </row>
    <row r="33" spans="2:35" ht="9">
      <c r="B33" s="36"/>
      <c r="C33" s="68"/>
      <c r="D33" s="70">
        <f>IF('E-1-4'!C8="","",'E-1-4'!C8)</f>
      </c>
      <c r="E33" s="59"/>
      <c r="F33" s="60"/>
      <c r="G33" s="150"/>
      <c r="H33" s="59">
        <f>'E-1-4'!D8/1000</f>
        <v>0</v>
      </c>
      <c r="I33" s="60">
        <f aca="true" t="shared" si="9" ref="I33:AI33">H33</f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  <c r="AA33" s="60">
        <f t="shared" si="9"/>
        <v>0</v>
      </c>
      <c r="AB33" s="60">
        <f t="shared" si="9"/>
        <v>0</v>
      </c>
      <c r="AC33" s="60">
        <f t="shared" si="9"/>
        <v>0</v>
      </c>
      <c r="AD33" s="60">
        <f t="shared" si="9"/>
        <v>0</v>
      </c>
      <c r="AE33" s="60">
        <f t="shared" si="9"/>
        <v>0</v>
      </c>
      <c r="AF33" s="60">
        <f t="shared" si="9"/>
        <v>0</v>
      </c>
      <c r="AG33" s="60">
        <f t="shared" si="9"/>
        <v>0</v>
      </c>
      <c r="AH33" s="60">
        <f t="shared" si="9"/>
        <v>0</v>
      </c>
      <c r="AI33" s="61">
        <f t="shared" si="9"/>
        <v>0</v>
      </c>
    </row>
    <row r="34" spans="2:35" ht="9">
      <c r="B34" s="36"/>
      <c r="C34" s="68"/>
      <c r="D34" s="70">
        <f>IF('E-1-4'!C9="","",'E-1-4'!C9)</f>
      </c>
      <c r="E34" s="59"/>
      <c r="F34" s="60"/>
      <c r="G34" s="150"/>
      <c r="H34" s="59">
        <f>'E-1-4'!D9/1000</f>
        <v>0</v>
      </c>
      <c r="I34" s="60">
        <f aca="true" t="shared" si="10" ref="I34:AI34">H34</f>
        <v>0</v>
      </c>
      <c r="J34" s="60">
        <f t="shared" si="10"/>
        <v>0</v>
      </c>
      <c r="K34" s="60">
        <f t="shared" si="10"/>
        <v>0</v>
      </c>
      <c r="L34" s="60">
        <f t="shared" si="10"/>
        <v>0</v>
      </c>
      <c r="M34" s="60">
        <f t="shared" si="10"/>
        <v>0</v>
      </c>
      <c r="N34" s="60">
        <f t="shared" si="10"/>
        <v>0</v>
      </c>
      <c r="O34" s="60">
        <f t="shared" si="10"/>
        <v>0</v>
      </c>
      <c r="P34" s="60">
        <f t="shared" si="10"/>
        <v>0</v>
      </c>
      <c r="Q34" s="60">
        <f t="shared" si="10"/>
        <v>0</v>
      </c>
      <c r="R34" s="60">
        <f t="shared" si="10"/>
        <v>0</v>
      </c>
      <c r="S34" s="60">
        <f t="shared" si="10"/>
        <v>0</v>
      </c>
      <c r="T34" s="60">
        <f t="shared" si="10"/>
        <v>0</v>
      </c>
      <c r="U34" s="60">
        <f t="shared" si="10"/>
        <v>0</v>
      </c>
      <c r="V34" s="60">
        <f t="shared" si="10"/>
        <v>0</v>
      </c>
      <c r="W34" s="60">
        <f t="shared" si="10"/>
        <v>0</v>
      </c>
      <c r="X34" s="60">
        <f t="shared" si="10"/>
        <v>0</v>
      </c>
      <c r="Y34" s="60">
        <f t="shared" si="10"/>
        <v>0</v>
      </c>
      <c r="Z34" s="60">
        <f t="shared" si="10"/>
        <v>0</v>
      </c>
      <c r="AA34" s="60">
        <f t="shared" si="10"/>
        <v>0</v>
      </c>
      <c r="AB34" s="60">
        <f t="shared" si="10"/>
        <v>0</v>
      </c>
      <c r="AC34" s="60">
        <f t="shared" si="10"/>
        <v>0</v>
      </c>
      <c r="AD34" s="60">
        <f t="shared" si="10"/>
        <v>0</v>
      </c>
      <c r="AE34" s="60">
        <f t="shared" si="10"/>
        <v>0</v>
      </c>
      <c r="AF34" s="60">
        <f t="shared" si="10"/>
        <v>0</v>
      </c>
      <c r="AG34" s="60">
        <f t="shared" si="10"/>
        <v>0</v>
      </c>
      <c r="AH34" s="60">
        <f t="shared" si="10"/>
        <v>0</v>
      </c>
      <c r="AI34" s="61">
        <f t="shared" si="10"/>
        <v>0</v>
      </c>
    </row>
    <row r="35" spans="2:35" ht="9">
      <c r="B35" s="36"/>
      <c r="C35" s="68"/>
      <c r="D35" s="70">
        <f>IF('E-1-4'!C10="","",'E-1-4'!C10)</f>
      </c>
      <c r="E35" s="84"/>
      <c r="F35" s="85"/>
      <c r="G35" s="161"/>
      <c r="H35" s="59">
        <f>'E-1-4'!D10/1000</f>
        <v>0</v>
      </c>
      <c r="I35" s="60">
        <f aca="true" t="shared" si="11" ref="I35:AI35">H35</f>
        <v>0</v>
      </c>
      <c r="J35" s="60">
        <f t="shared" si="11"/>
        <v>0</v>
      </c>
      <c r="K35" s="60">
        <f t="shared" si="11"/>
        <v>0</v>
      </c>
      <c r="L35" s="60">
        <f t="shared" si="11"/>
        <v>0</v>
      </c>
      <c r="M35" s="60">
        <f t="shared" si="11"/>
        <v>0</v>
      </c>
      <c r="N35" s="60">
        <f t="shared" si="11"/>
        <v>0</v>
      </c>
      <c r="O35" s="60">
        <f t="shared" si="11"/>
        <v>0</v>
      </c>
      <c r="P35" s="60">
        <f t="shared" si="11"/>
        <v>0</v>
      </c>
      <c r="Q35" s="60">
        <f t="shared" si="11"/>
        <v>0</v>
      </c>
      <c r="R35" s="60">
        <f t="shared" si="11"/>
        <v>0</v>
      </c>
      <c r="S35" s="60">
        <f t="shared" si="11"/>
        <v>0</v>
      </c>
      <c r="T35" s="60">
        <f t="shared" si="11"/>
        <v>0</v>
      </c>
      <c r="U35" s="60">
        <f t="shared" si="11"/>
        <v>0</v>
      </c>
      <c r="V35" s="60">
        <f t="shared" si="11"/>
        <v>0</v>
      </c>
      <c r="W35" s="60">
        <f t="shared" si="11"/>
        <v>0</v>
      </c>
      <c r="X35" s="60">
        <f t="shared" si="11"/>
        <v>0</v>
      </c>
      <c r="Y35" s="60">
        <f t="shared" si="11"/>
        <v>0</v>
      </c>
      <c r="Z35" s="60">
        <f t="shared" si="11"/>
        <v>0</v>
      </c>
      <c r="AA35" s="60">
        <f t="shared" si="11"/>
        <v>0</v>
      </c>
      <c r="AB35" s="60">
        <f t="shared" si="11"/>
        <v>0</v>
      </c>
      <c r="AC35" s="60">
        <f t="shared" si="11"/>
        <v>0</v>
      </c>
      <c r="AD35" s="60">
        <f t="shared" si="11"/>
        <v>0</v>
      </c>
      <c r="AE35" s="60">
        <f t="shared" si="11"/>
        <v>0</v>
      </c>
      <c r="AF35" s="60">
        <f t="shared" si="11"/>
        <v>0</v>
      </c>
      <c r="AG35" s="60">
        <f t="shared" si="11"/>
        <v>0</v>
      </c>
      <c r="AH35" s="60">
        <f t="shared" si="11"/>
        <v>0</v>
      </c>
      <c r="AI35" s="61">
        <f t="shared" si="11"/>
        <v>0</v>
      </c>
    </row>
    <row r="36" spans="2:35" ht="9">
      <c r="B36" s="36"/>
      <c r="C36" s="68"/>
      <c r="D36" s="70">
        <f>IF('E-1-4'!C11="","",'E-1-4'!C11)</f>
      </c>
      <c r="E36" s="84"/>
      <c r="F36" s="85"/>
      <c r="G36" s="161"/>
      <c r="H36" s="59">
        <f>'E-1-4'!D11/1000</f>
        <v>0</v>
      </c>
      <c r="I36" s="60">
        <f aca="true" t="shared" si="12" ref="I36:AI36">H36</f>
        <v>0</v>
      </c>
      <c r="J36" s="60">
        <f t="shared" si="12"/>
        <v>0</v>
      </c>
      <c r="K36" s="60">
        <f t="shared" si="12"/>
        <v>0</v>
      </c>
      <c r="L36" s="60">
        <f t="shared" si="12"/>
        <v>0</v>
      </c>
      <c r="M36" s="60">
        <f t="shared" si="12"/>
        <v>0</v>
      </c>
      <c r="N36" s="60">
        <f t="shared" si="12"/>
        <v>0</v>
      </c>
      <c r="O36" s="60">
        <f t="shared" si="12"/>
        <v>0</v>
      </c>
      <c r="P36" s="60">
        <f t="shared" si="12"/>
        <v>0</v>
      </c>
      <c r="Q36" s="60">
        <f t="shared" si="12"/>
        <v>0</v>
      </c>
      <c r="R36" s="60">
        <f t="shared" si="12"/>
        <v>0</v>
      </c>
      <c r="S36" s="60">
        <f t="shared" si="12"/>
        <v>0</v>
      </c>
      <c r="T36" s="60">
        <f t="shared" si="12"/>
        <v>0</v>
      </c>
      <c r="U36" s="60">
        <f t="shared" si="12"/>
        <v>0</v>
      </c>
      <c r="V36" s="60">
        <f t="shared" si="12"/>
        <v>0</v>
      </c>
      <c r="W36" s="60">
        <f t="shared" si="12"/>
        <v>0</v>
      </c>
      <c r="X36" s="60">
        <f t="shared" si="12"/>
        <v>0</v>
      </c>
      <c r="Y36" s="60">
        <f t="shared" si="12"/>
        <v>0</v>
      </c>
      <c r="Z36" s="60">
        <f t="shared" si="12"/>
        <v>0</v>
      </c>
      <c r="AA36" s="60">
        <f t="shared" si="12"/>
        <v>0</v>
      </c>
      <c r="AB36" s="60">
        <f t="shared" si="12"/>
        <v>0</v>
      </c>
      <c r="AC36" s="60">
        <f t="shared" si="12"/>
        <v>0</v>
      </c>
      <c r="AD36" s="60">
        <f t="shared" si="12"/>
        <v>0</v>
      </c>
      <c r="AE36" s="60">
        <f t="shared" si="12"/>
        <v>0</v>
      </c>
      <c r="AF36" s="60">
        <f t="shared" si="12"/>
        <v>0</v>
      </c>
      <c r="AG36" s="60">
        <f t="shared" si="12"/>
        <v>0</v>
      </c>
      <c r="AH36" s="60">
        <f t="shared" si="12"/>
        <v>0</v>
      </c>
      <c r="AI36" s="61">
        <f t="shared" si="12"/>
        <v>0</v>
      </c>
    </row>
    <row r="37" spans="2:35" ht="9">
      <c r="B37" s="36"/>
      <c r="C37" s="68"/>
      <c r="D37" s="70">
        <f>IF('E-1-4'!C12="","",'E-1-4'!C12)</f>
      </c>
      <c r="E37" s="84"/>
      <c r="F37" s="85"/>
      <c r="G37" s="161"/>
      <c r="H37" s="59">
        <f>'E-1-4'!D12/1000</f>
        <v>0</v>
      </c>
      <c r="I37" s="60">
        <f aca="true" t="shared" si="13" ref="I37:AI37">H37</f>
        <v>0</v>
      </c>
      <c r="J37" s="60">
        <f t="shared" si="13"/>
        <v>0</v>
      </c>
      <c r="K37" s="60">
        <f t="shared" si="13"/>
        <v>0</v>
      </c>
      <c r="L37" s="60">
        <f t="shared" si="13"/>
        <v>0</v>
      </c>
      <c r="M37" s="60">
        <f t="shared" si="13"/>
        <v>0</v>
      </c>
      <c r="N37" s="60">
        <f t="shared" si="13"/>
        <v>0</v>
      </c>
      <c r="O37" s="60">
        <f t="shared" si="13"/>
        <v>0</v>
      </c>
      <c r="P37" s="60">
        <f t="shared" si="13"/>
        <v>0</v>
      </c>
      <c r="Q37" s="60">
        <f t="shared" si="13"/>
        <v>0</v>
      </c>
      <c r="R37" s="60">
        <f t="shared" si="13"/>
        <v>0</v>
      </c>
      <c r="S37" s="60">
        <f t="shared" si="13"/>
        <v>0</v>
      </c>
      <c r="T37" s="60">
        <f t="shared" si="13"/>
        <v>0</v>
      </c>
      <c r="U37" s="60">
        <f t="shared" si="13"/>
        <v>0</v>
      </c>
      <c r="V37" s="60">
        <f t="shared" si="13"/>
        <v>0</v>
      </c>
      <c r="W37" s="60">
        <f t="shared" si="13"/>
        <v>0</v>
      </c>
      <c r="X37" s="60">
        <f t="shared" si="13"/>
        <v>0</v>
      </c>
      <c r="Y37" s="60">
        <f t="shared" si="13"/>
        <v>0</v>
      </c>
      <c r="Z37" s="60">
        <f t="shared" si="13"/>
        <v>0</v>
      </c>
      <c r="AA37" s="60">
        <f t="shared" si="13"/>
        <v>0</v>
      </c>
      <c r="AB37" s="60">
        <f t="shared" si="13"/>
        <v>0</v>
      </c>
      <c r="AC37" s="60">
        <f t="shared" si="13"/>
        <v>0</v>
      </c>
      <c r="AD37" s="60">
        <f t="shared" si="13"/>
        <v>0</v>
      </c>
      <c r="AE37" s="60">
        <f t="shared" si="13"/>
        <v>0</v>
      </c>
      <c r="AF37" s="60">
        <f t="shared" si="13"/>
        <v>0</v>
      </c>
      <c r="AG37" s="60">
        <f t="shared" si="13"/>
        <v>0</v>
      </c>
      <c r="AH37" s="60">
        <f t="shared" si="13"/>
        <v>0</v>
      </c>
      <c r="AI37" s="61">
        <f t="shared" si="13"/>
        <v>0</v>
      </c>
    </row>
    <row r="38" spans="2:35" ht="9">
      <c r="B38" s="36"/>
      <c r="C38" s="68"/>
      <c r="D38" s="70">
        <f>IF('E-1-4'!C13="","",'E-1-4'!C13)</f>
      </c>
      <c r="E38" s="84"/>
      <c r="F38" s="85"/>
      <c r="G38" s="161"/>
      <c r="H38" s="59">
        <f>'E-1-4'!D13/1000</f>
        <v>0</v>
      </c>
      <c r="I38" s="60">
        <f aca="true" t="shared" si="14" ref="I38:AI38">H38</f>
        <v>0</v>
      </c>
      <c r="J38" s="60">
        <f t="shared" si="14"/>
        <v>0</v>
      </c>
      <c r="K38" s="60">
        <f t="shared" si="14"/>
        <v>0</v>
      </c>
      <c r="L38" s="60">
        <f t="shared" si="14"/>
        <v>0</v>
      </c>
      <c r="M38" s="60">
        <f t="shared" si="14"/>
        <v>0</v>
      </c>
      <c r="N38" s="60">
        <f t="shared" si="14"/>
        <v>0</v>
      </c>
      <c r="O38" s="60">
        <f t="shared" si="14"/>
        <v>0</v>
      </c>
      <c r="P38" s="60">
        <f t="shared" si="14"/>
        <v>0</v>
      </c>
      <c r="Q38" s="60">
        <f t="shared" si="14"/>
        <v>0</v>
      </c>
      <c r="R38" s="60">
        <f t="shared" si="14"/>
        <v>0</v>
      </c>
      <c r="S38" s="60">
        <f t="shared" si="14"/>
        <v>0</v>
      </c>
      <c r="T38" s="60">
        <f t="shared" si="14"/>
        <v>0</v>
      </c>
      <c r="U38" s="60">
        <f t="shared" si="14"/>
        <v>0</v>
      </c>
      <c r="V38" s="60">
        <f t="shared" si="14"/>
        <v>0</v>
      </c>
      <c r="W38" s="60">
        <f t="shared" si="14"/>
        <v>0</v>
      </c>
      <c r="X38" s="60">
        <f t="shared" si="14"/>
        <v>0</v>
      </c>
      <c r="Y38" s="60">
        <f t="shared" si="14"/>
        <v>0</v>
      </c>
      <c r="Z38" s="60">
        <f t="shared" si="14"/>
        <v>0</v>
      </c>
      <c r="AA38" s="60">
        <f t="shared" si="14"/>
        <v>0</v>
      </c>
      <c r="AB38" s="60">
        <f t="shared" si="14"/>
        <v>0</v>
      </c>
      <c r="AC38" s="60">
        <f t="shared" si="14"/>
        <v>0</v>
      </c>
      <c r="AD38" s="60">
        <f t="shared" si="14"/>
        <v>0</v>
      </c>
      <c r="AE38" s="60">
        <f t="shared" si="14"/>
        <v>0</v>
      </c>
      <c r="AF38" s="60">
        <f t="shared" si="14"/>
        <v>0</v>
      </c>
      <c r="AG38" s="60">
        <f t="shared" si="14"/>
        <v>0</v>
      </c>
      <c r="AH38" s="60">
        <f t="shared" si="14"/>
        <v>0</v>
      </c>
      <c r="AI38" s="61">
        <f t="shared" si="14"/>
        <v>0</v>
      </c>
    </row>
    <row r="39" spans="2:35" ht="9">
      <c r="B39" s="36"/>
      <c r="C39" s="102" t="s">
        <v>197</v>
      </c>
      <c r="D39" s="70">
        <f>IF('E-1-4'!C14="","",'E-1-4'!C14)</f>
      </c>
      <c r="E39" s="84"/>
      <c r="F39" s="85"/>
      <c r="G39" s="161"/>
      <c r="H39" s="84">
        <f>'E-1-4'!D14/1000</f>
        <v>0</v>
      </c>
      <c r="I39" s="85">
        <f aca="true" t="shared" si="15" ref="I39:J50">H39</f>
        <v>0</v>
      </c>
      <c r="J39" s="85">
        <f t="shared" si="15"/>
        <v>0</v>
      </c>
      <c r="K39" s="85">
        <f aca="true" t="shared" si="16" ref="K39:AI39">J39</f>
        <v>0</v>
      </c>
      <c r="L39" s="85">
        <f t="shared" si="16"/>
        <v>0</v>
      </c>
      <c r="M39" s="85">
        <f t="shared" si="16"/>
        <v>0</v>
      </c>
      <c r="N39" s="85">
        <f t="shared" si="16"/>
        <v>0</v>
      </c>
      <c r="O39" s="85">
        <f t="shared" si="16"/>
        <v>0</v>
      </c>
      <c r="P39" s="85">
        <f t="shared" si="16"/>
        <v>0</v>
      </c>
      <c r="Q39" s="85">
        <f t="shared" si="16"/>
        <v>0</v>
      </c>
      <c r="R39" s="85">
        <f t="shared" si="16"/>
        <v>0</v>
      </c>
      <c r="S39" s="85">
        <f t="shared" si="16"/>
        <v>0</v>
      </c>
      <c r="T39" s="85">
        <f t="shared" si="16"/>
        <v>0</v>
      </c>
      <c r="U39" s="85">
        <f t="shared" si="16"/>
        <v>0</v>
      </c>
      <c r="V39" s="85">
        <f t="shared" si="16"/>
        <v>0</v>
      </c>
      <c r="W39" s="85">
        <f t="shared" si="16"/>
        <v>0</v>
      </c>
      <c r="X39" s="85">
        <f t="shared" si="16"/>
        <v>0</v>
      </c>
      <c r="Y39" s="85">
        <f t="shared" si="16"/>
        <v>0</v>
      </c>
      <c r="Z39" s="85">
        <f t="shared" si="16"/>
        <v>0</v>
      </c>
      <c r="AA39" s="85">
        <f t="shared" si="16"/>
        <v>0</v>
      </c>
      <c r="AB39" s="85">
        <f t="shared" si="16"/>
        <v>0</v>
      </c>
      <c r="AC39" s="85">
        <f t="shared" si="16"/>
        <v>0</v>
      </c>
      <c r="AD39" s="85">
        <f t="shared" si="16"/>
        <v>0</v>
      </c>
      <c r="AE39" s="85">
        <f t="shared" si="16"/>
        <v>0</v>
      </c>
      <c r="AF39" s="85">
        <f t="shared" si="16"/>
        <v>0</v>
      </c>
      <c r="AG39" s="85">
        <f t="shared" si="16"/>
        <v>0</v>
      </c>
      <c r="AH39" s="85">
        <f t="shared" si="16"/>
        <v>0</v>
      </c>
      <c r="AI39" s="86">
        <f t="shared" si="16"/>
        <v>0</v>
      </c>
    </row>
    <row r="40" spans="2:35" ht="9">
      <c r="B40" s="36"/>
      <c r="C40" s="68"/>
      <c r="D40" s="70">
        <f>IF('E-1-4'!C15="","",'E-1-4'!C15)</f>
      </c>
      <c r="E40" s="59"/>
      <c r="F40" s="60"/>
      <c r="G40" s="150"/>
      <c r="H40" s="59">
        <f>'E-1-4'!D15/1000</f>
        <v>0</v>
      </c>
      <c r="I40" s="60">
        <f t="shared" si="15"/>
        <v>0</v>
      </c>
      <c r="J40" s="60">
        <f t="shared" si="15"/>
        <v>0</v>
      </c>
      <c r="K40" s="60">
        <f aca="true" t="shared" si="17" ref="K40:Y40">J40</f>
        <v>0</v>
      </c>
      <c r="L40" s="60">
        <f t="shared" si="17"/>
        <v>0</v>
      </c>
      <c r="M40" s="60">
        <f t="shared" si="17"/>
        <v>0</v>
      </c>
      <c r="N40" s="60">
        <f t="shared" si="17"/>
        <v>0</v>
      </c>
      <c r="O40" s="60">
        <f t="shared" si="17"/>
        <v>0</v>
      </c>
      <c r="P40" s="60">
        <f t="shared" si="17"/>
        <v>0</v>
      </c>
      <c r="Q40" s="60">
        <f t="shared" si="17"/>
        <v>0</v>
      </c>
      <c r="R40" s="60">
        <f t="shared" si="17"/>
        <v>0</v>
      </c>
      <c r="S40" s="60">
        <f t="shared" si="17"/>
        <v>0</v>
      </c>
      <c r="T40" s="60">
        <f t="shared" si="17"/>
        <v>0</v>
      </c>
      <c r="U40" s="60">
        <f t="shared" si="17"/>
        <v>0</v>
      </c>
      <c r="V40" s="60">
        <f t="shared" si="17"/>
        <v>0</v>
      </c>
      <c r="W40" s="60">
        <f t="shared" si="17"/>
        <v>0</v>
      </c>
      <c r="X40" s="60">
        <f t="shared" si="17"/>
        <v>0</v>
      </c>
      <c r="Y40" s="60">
        <f t="shared" si="17"/>
        <v>0</v>
      </c>
      <c r="Z40" s="60">
        <f aca="true" t="shared" si="18" ref="Z40:AI40">Y40</f>
        <v>0</v>
      </c>
      <c r="AA40" s="60">
        <f t="shared" si="18"/>
        <v>0</v>
      </c>
      <c r="AB40" s="60">
        <f t="shared" si="18"/>
        <v>0</v>
      </c>
      <c r="AC40" s="60">
        <f t="shared" si="18"/>
        <v>0</v>
      </c>
      <c r="AD40" s="60">
        <f t="shared" si="18"/>
        <v>0</v>
      </c>
      <c r="AE40" s="60">
        <f t="shared" si="18"/>
        <v>0</v>
      </c>
      <c r="AF40" s="60">
        <f t="shared" si="18"/>
        <v>0</v>
      </c>
      <c r="AG40" s="60">
        <f t="shared" si="18"/>
        <v>0</v>
      </c>
      <c r="AH40" s="60">
        <f t="shared" si="18"/>
        <v>0</v>
      </c>
      <c r="AI40" s="61">
        <f t="shared" si="18"/>
        <v>0</v>
      </c>
    </row>
    <row r="41" spans="2:35" ht="9">
      <c r="B41" s="36"/>
      <c r="C41" s="68"/>
      <c r="D41" s="70">
        <f>IF('E-1-4'!C16="","",'E-1-4'!C16)</f>
      </c>
      <c r="E41" s="59"/>
      <c r="F41" s="60"/>
      <c r="G41" s="150"/>
      <c r="H41" s="59">
        <f>'E-1-4'!D16/1000</f>
        <v>0</v>
      </c>
      <c r="I41" s="60">
        <f t="shared" si="15"/>
        <v>0</v>
      </c>
      <c r="J41" s="60">
        <f t="shared" si="15"/>
        <v>0</v>
      </c>
      <c r="K41" s="60">
        <f aca="true" t="shared" si="19" ref="K41:Y41">J41</f>
        <v>0</v>
      </c>
      <c r="L41" s="60">
        <f t="shared" si="19"/>
        <v>0</v>
      </c>
      <c r="M41" s="60">
        <f t="shared" si="19"/>
        <v>0</v>
      </c>
      <c r="N41" s="60">
        <f t="shared" si="19"/>
        <v>0</v>
      </c>
      <c r="O41" s="60">
        <f t="shared" si="19"/>
        <v>0</v>
      </c>
      <c r="P41" s="60">
        <f t="shared" si="19"/>
        <v>0</v>
      </c>
      <c r="Q41" s="60">
        <f t="shared" si="19"/>
        <v>0</v>
      </c>
      <c r="R41" s="60">
        <f t="shared" si="19"/>
        <v>0</v>
      </c>
      <c r="S41" s="60">
        <f t="shared" si="19"/>
        <v>0</v>
      </c>
      <c r="T41" s="60">
        <f t="shared" si="19"/>
        <v>0</v>
      </c>
      <c r="U41" s="60">
        <f t="shared" si="19"/>
        <v>0</v>
      </c>
      <c r="V41" s="60">
        <f t="shared" si="19"/>
        <v>0</v>
      </c>
      <c r="W41" s="60">
        <f t="shared" si="19"/>
        <v>0</v>
      </c>
      <c r="X41" s="60">
        <f t="shared" si="19"/>
        <v>0</v>
      </c>
      <c r="Y41" s="60">
        <f t="shared" si="19"/>
        <v>0</v>
      </c>
      <c r="Z41" s="60">
        <f aca="true" t="shared" si="20" ref="Z41:AI41">Y41</f>
        <v>0</v>
      </c>
      <c r="AA41" s="60">
        <f t="shared" si="20"/>
        <v>0</v>
      </c>
      <c r="AB41" s="60">
        <f t="shared" si="20"/>
        <v>0</v>
      </c>
      <c r="AC41" s="60">
        <f t="shared" si="20"/>
        <v>0</v>
      </c>
      <c r="AD41" s="60">
        <f t="shared" si="20"/>
        <v>0</v>
      </c>
      <c r="AE41" s="60">
        <f t="shared" si="20"/>
        <v>0</v>
      </c>
      <c r="AF41" s="60">
        <f t="shared" si="20"/>
        <v>0</v>
      </c>
      <c r="AG41" s="60">
        <f t="shared" si="20"/>
        <v>0</v>
      </c>
      <c r="AH41" s="60">
        <f t="shared" si="20"/>
        <v>0</v>
      </c>
      <c r="AI41" s="61">
        <f t="shared" si="20"/>
        <v>0</v>
      </c>
    </row>
    <row r="42" spans="2:35" ht="9">
      <c r="B42" s="36"/>
      <c r="C42" s="68"/>
      <c r="D42" s="70">
        <f>IF('E-1-4'!C17="","",'E-1-4'!C17)</f>
      </c>
      <c r="E42" s="59"/>
      <c r="F42" s="60"/>
      <c r="G42" s="150"/>
      <c r="H42" s="59">
        <f>'E-1-4'!D17/1000</f>
        <v>0</v>
      </c>
      <c r="I42" s="60">
        <f t="shared" si="15"/>
        <v>0</v>
      </c>
      <c r="J42" s="60">
        <f t="shared" si="15"/>
        <v>0</v>
      </c>
      <c r="K42" s="60">
        <f aca="true" t="shared" si="21" ref="K42:Y42">J42</f>
        <v>0</v>
      </c>
      <c r="L42" s="60">
        <f t="shared" si="21"/>
        <v>0</v>
      </c>
      <c r="M42" s="60">
        <f t="shared" si="21"/>
        <v>0</v>
      </c>
      <c r="N42" s="60">
        <f t="shared" si="21"/>
        <v>0</v>
      </c>
      <c r="O42" s="60">
        <f t="shared" si="21"/>
        <v>0</v>
      </c>
      <c r="P42" s="60">
        <f t="shared" si="21"/>
        <v>0</v>
      </c>
      <c r="Q42" s="60">
        <f t="shared" si="21"/>
        <v>0</v>
      </c>
      <c r="R42" s="60">
        <f t="shared" si="21"/>
        <v>0</v>
      </c>
      <c r="S42" s="60">
        <f t="shared" si="21"/>
        <v>0</v>
      </c>
      <c r="T42" s="60">
        <f t="shared" si="21"/>
        <v>0</v>
      </c>
      <c r="U42" s="60">
        <f t="shared" si="21"/>
        <v>0</v>
      </c>
      <c r="V42" s="60">
        <f t="shared" si="21"/>
        <v>0</v>
      </c>
      <c r="W42" s="60">
        <f t="shared" si="21"/>
        <v>0</v>
      </c>
      <c r="X42" s="60">
        <f t="shared" si="21"/>
        <v>0</v>
      </c>
      <c r="Y42" s="60">
        <f t="shared" si="21"/>
        <v>0</v>
      </c>
      <c r="Z42" s="60">
        <f aca="true" t="shared" si="22" ref="Z42:AI42">Y42</f>
        <v>0</v>
      </c>
      <c r="AA42" s="60">
        <f t="shared" si="22"/>
        <v>0</v>
      </c>
      <c r="AB42" s="60">
        <f t="shared" si="22"/>
        <v>0</v>
      </c>
      <c r="AC42" s="60">
        <f t="shared" si="22"/>
        <v>0</v>
      </c>
      <c r="AD42" s="60">
        <f t="shared" si="22"/>
        <v>0</v>
      </c>
      <c r="AE42" s="60">
        <f t="shared" si="22"/>
        <v>0</v>
      </c>
      <c r="AF42" s="60">
        <f t="shared" si="22"/>
        <v>0</v>
      </c>
      <c r="AG42" s="60">
        <f t="shared" si="22"/>
        <v>0</v>
      </c>
      <c r="AH42" s="60">
        <f t="shared" si="22"/>
        <v>0</v>
      </c>
      <c r="AI42" s="61">
        <f t="shared" si="22"/>
        <v>0</v>
      </c>
    </row>
    <row r="43" spans="2:35" ht="9">
      <c r="B43" s="36"/>
      <c r="C43" s="68"/>
      <c r="D43" s="70">
        <f>IF('E-1-4'!C18="","",'E-1-4'!C18)</f>
      </c>
      <c r="E43" s="59"/>
      <c r="F43" s="60"/>
      <c r="G43" s="150"/>
      <c r="H43" s="59">
        <f>'E-1-4'!D18/1000</f>
        <v>0</v>
      </c>
      <c r="I43" s="60">
        <f aca="true" t="shared" si="23" ref="I43:AI43">H43</f>
        <v>0</v>
      </c>
      <c r="J43" s="60">
        <f t="shared" si="23"/>
        <v>0</v>
      </c>
      <c r="K43" s="60">
        <f t="shared" si="23"/>
        <v>0</v>
      </c>
      <c r="L43" s="60">
        <f t="shared" si="23"/>
        <v>0</v>
      </c>
      <c r="M43" s="60">
        <f t="shared" si="23"/>
        <v>0</v>
      </c>
      <c r="N43" s="60">
        <f t="shared" si="23"/>
        <v>0</v>
      </c>
      <c r="O43" s="60">
        <f t="shared" si="23"/>
        <v>0</v>
      </c>
      <c r="P43" s="60">
        <f t="shared" si="23"/>
        <v>0</v>
      </c>
      <c r="Q43" s="60">
        <f t="shared" si="23"/>
        <v>0</v>
      </c>
      <c r="R43" s="60">
        <f t="shared" si="23"/>
        <v>0</v>
      </c>
      <c r="S43" s="60">
        <f t="shared" si="23"/>
        <v>0</v>
      </c>
      <c r="T43" s="60">
        <f t="shared" si="23"/>
        <v>0</v>
      </c>
      <c r="U43" s="60">
        <f t="shared" si="23"/>
        <v>0</v>
      </c>
      <c r="V43" s="60">
        <f t="shared" si="23"/>
        <v>0</v>
      </c>
      <c r="W43" s="60">
        <f t="shared" si="23"/>
        <v>0</v>
      </c>
      <c r="X43" s="60">
        <f t="shared" si="23"/>
        <v>0</v>
      </c>
      <c r="Y43" s="60">
        <f t="shared" si="23"/>
        <v>0</v>
      </c>
      <c r="Z43" s="60">
        <f t="shared" si="23"/>
        <v>0</v>
      </c>
      <c r="AA43" s="60">
        <f t="shared" si="23"/>
        <v>0</v>
      </c>
      <c r="AB43" s="60">
        <f t="shared" si="23"/>
        <v>0</v>
      </c>
      <c r="AC43" s="60">
        <f t="shared" si="23"/>
        <v>0</v>
      </c>
      <c r="AD43" s="60">
        <f t="shared" si="23"/>
        <v>0</v>
      </c>
      <c r="AE43" s="60">
        <f t="shared" si="23"/>
        <v>0</v>
      </c>
      <c r="AF43" s="60">
        <f t="shared" si="23"/>
        <v>0</v>
      </c>
      <c r="AG43" s="60">
        <f t="shared" si="23"/>
        <v>0</v>
      </c>
      <c r="AH43" s="60">
        <f t="shared" si="23"/>
        <v>0</v>
      </c>
      <c r="AI43" s="61">
        <f t="shared" si="23"/>
        <v>0</v>
      </c>
    </row>
    <row r="44" spans="2:35" ht="9">
      <c r="B44" s="36"/>
      <c r="C44" s="68"/>
      <c r="D44" s="70">
        <f>IF('E-1-4'!C19="","",'E-1-4'!C19)</f>
      </c>
      <c r="E44" s="59"/>
      <c r="F44" s="60"/>
      <c r="G44" s="150"/>
      <c r="H44" s="59">
        <f>'E-1-4'!D19/1000</f>
        <v>0</v>
      </c>
      <c r="I44" s="60">
        <f aca="true" t="shared" si="24" ref="I44:AI44">H44</f>
        <v>0</v>
      </c>
      <c r="J44" s="60">
        <f t="shared" si="24"/>
        <v>0</v>
      </c>
      <c r="K44" s="60">
        <f t="shared" si="24"/>
        <v>0</v>
      </c>
      <c r="L44" s="60">
        <f t="shared" si="24"/>
        <v>0</v>
      </c>
      <c r="M44" s="60">
        <f t="shared" si="24"/>
        <v>0</v>
      </c>
      <c r="N44" s="60">
        <f t="shared" si="24"/>
        <v>0</v>
      </c>
      <c r="O44" s="60">
        <f t="shared" si="24"/>
        <v>0</v>
      </c>
      <c r="P44" s="60">
        <f t="shared" si="24"/>
        <v>0</v>
      </c>
      <c r="Q44" s="60">
        <f t="shared" si="24"/>
        <v>0</v>
      </c>
      <c r="R44" s="60">
        <f t="shared" si="24"/>
        <v>0</v>
      </c>
      <c r="S44" s="60">
        <f t="shared" si="24"/>
        <v>0</v>
      </c>
      <c r="T44" s="60">
        <f t="shared" si="24"/>
        <v>0</v>
      </c>
      <c r="U44" s="60">
        <f t="shared" si="24"/>
        <v>0</v>
      </c>
      <c r="V44" s="60">
        <f t="shared" si="24"/>
        <v>0</v>
      </c>
      <c r="W44" s="60">
        <f t="shared" si="24"/>
        <v>0</v>
      </c>
      <c r="X44" s="60">
        <f t="shared" si="24"/>
        <v>0</v>
      </c>
      <c r="Y44" s="60">
        <f t="shared" si="24"/>
        <v>0</v>
      </c>
      <c r="Z44" s="60">
        <f t="shared" si="24"/>
        <v>0</v>
      </c>
      <c r="AA44" s="60">
        <f t="shared" si="24"/>
        <v>0</v>
      </c>
      <c r="AB44" s="60">
        <f t="shared" si="24"/>
        <v>0</v>
      </c>
      <c r="AC44" s="60">
        <f t="shared" si="24"/>
        <v>0</v>
      </c>
      <c r="AD44" s="60">
        <f t="shared" si="24"/>
        <v>0</v>
      </c>
      <c r="AE44" s="60">
        <f t="shared" si="24"/>
        <v>0</v>
      </c>
      <c r="AF44" s="60">
        <f t="shared" si="24"/>
        <v>0</v>
      </c>
      <c r="AG44" s="60">
        <f t="shared" si="24"/>
        <v>0</v>
      </c>
      <c r="AH44" s="60">
        <f t="shared" si="24"/>
        <v>0</v>
      </c>
      <c r="AI44" s="61">
        <f t="shared" si="24"/>
        <v>0</v>
      </c>
    </row>
    <row r="45" spans="2:35" ht="9">
      <c r="B45" s="36"/>
      <c r="C45" s="68"/>
      <c r="D45" s="70">
        <f>IF('E-1-4'!C20="","",'E-1-4'!C20)</f>
      </c>
      <c r="E45" s="59"/>
      <c r="F45" s="60"/>
      <c r="G45" s="150"/>
      <c r="H45" s="59">
        <f>'E-1-4'!D20/1000</f>
        <v>0</v>
      </c>
      <c r="I45" s="60">
        <f aca="true" t="shared" si="25" ref="I45:AI45">H45</f>
        <v>0</v>
      </c>
      <c r="J45" s="60">
        <f t="shared" si="25"/>
        <v>0</v>
      </c>
      <c r="K45" s="60">
        <f t="shared" si="25"/>
        <v>0</v>
      </c>
      <c r="L45" s="60">
        <f t="shared" si="25"/>
        <v>0</v>
      </c>
      <c r="M45" s="60">
        <f t="shared" si="25"/>
        <v>0</v>
      </c>
      <c r="N45" s="60">
        <f t="shared" si="25"/>
        <v>0</v>
      </c>
      <c r="O45" s="60">
        <f t="shared" si="25"/>
        <v>0</v>
      </c>
      <c r="P45" s="60">
        <f t="shared" si="25"/>
        <v>0</v>
      </c>
      <c r="Q45" s="60">
        <f t="shared" si="25"/>
        <v>0</v>
      </c>
      <c r="R45" s="60">
        <f t="shared" si="25"/>
        <v>0</v>
      </c>
      <c r="S45" s="60">
        <f t="shared" si="25"/>
        <v>0</v>
      </c>
      <c r="T45" s="60">
        <f t="shared" si="25"/>
        <v>0</v>
      </c>
      <c r="U45" s="60">
        <f t="shared" si="25"/>
        <v>0</v>
      </c>
      <c r="V45" s="60">
        <f t="shared" si="25"/>
        <v>0</v>
      </c>
      <c r="W45" s="60">
        <f t="shared" si="25"/>
        <v>0</v>
      </c>
      <c r="X45" s="60">
        <f t="shared" si="25"/>
        <v>0</v>
      </c>
      <c r="Y45" s="60">
        <f t="shared" si="25"/>
        <v>0</v>
      </c>
      <c r="Z45" s="60">
        <f t="shared" si="25"/>
        <v>0</v>
      </c>
      <c r="AA45" s="60">
        <f t="shared" si="25"/>
        <v>0</v>
      </c>
      <c r="AB45" s="60">
        <f t="shared" si="25"/>
        <v>0</v>
      </c>
      <c r="AC45" s="60">
        <f t="shared" si="25"/>
        <v>0</v>
      </c>
      <c r="AD45" s="60">
        <f t="shared" si="25"/>
        <v>0</v>
      </c>
      <c r="AE45" s="60">
        <f t="shared" si="25"/>
        <v>0</v>
      </c>
      <c r="AF45" s="60">
        <f t="shared" si="25"/>
        <v>0</v>
      </c>
      <c r="AG45" s="60">
        <f t="shared" si="25"/>
        <v>0</v>
      </c>
      <c r="AH45" s="60">
        <f t="shared" si="25"/>
        <v>0</v>
      </c>
      <c r="AI45" s="61">
        <f t="shared" si="25"/>
        <v>0</v>
      </c>
    </row>
    <row r="46" spans="2:35" ht="9">
      <c r="B46" s="36"/>
      <c r="C46" s="68"/>
      <c r="D46" s="70">
        <f>IF('E-1-4'!C21="","",'E-1-4'!C21)</f>
      </c>
      <c r="E46" s="59"/>
      <c r="F46" s="60"/>
      <c r="G46" s="150"/>
      <c r="H46" s="59">
        <f>'E-1-4'!D21/1000</f>
        <v>0</v>
      </c>
      <c r="I46" s="60">
        <f aca="true" t="shared" si="26" ref="I46:AI46">H46</f>
        <v>0</v>
      </c>
      <c r="J46" s="60">
        <f t="shared" si="26"/>
        <v>0</v>
      </c>
      <c r="K46" s="60">
        <f t="shared" si="26"/>
        <v>0</v>
      </c>
      <c r="L46" s="60">
        <f t="shared" si="26"/>
        <v>0</v>
      </c>
      <c r="M46" s="60">
        <f t="shared" si="26"/>
        <v>0</v>
      </c>
      <c r="N46" s="60">
        <f t="shared" si="26"/>
        <v>0</v>
      </c>
      <c r="O46" s="60">
        <f t="shared" si="26"/>
        <v>0</v>
      </c>
      <c r="P46" s="60">
        <f t="shared" si="26"/>
        <v>0</v>
      </c>
      <c r="Q46" s="60">
        <f t="shared" si="26"/>
        <v>0</v>
      </c>
      <c r="R46" s="60">
        <f t="shared" si="26"/>
        <v>0</v>
      </c>
      <c r="S46" s="60">
        <f t="shared" si="26"/>
        <v>0</v>
      </c>
      <c r="T46" s="60">
        <f t="shared" si="26"/>
        <v>0</v>
      </c>
      <c r="U46" s="60">
        <f t="shared" si="26"/>
        <v>0</v>
      </c>
      <c r="V46" s="60">
        <f t="shared" si="26"/>
        <v>0</v>
      </c>
      <c r="W46" s="60">
        <f t="shared" si="26"/>
        <v>0</v>
      </c>
      <c r="X46" s="60">
        <f t="shared" si="26"/>
        <v>0</v>
      </c>
      <c r="Y46" s="60">
        <f t="shared" si="26"/>
        <v>0</v>
      </c>
      <c r="Z46" s="60">
        <f t="shared" si="26"/>
        <v>0</v>
      </c>
      <c r="AA46" s="60">
        <f t="shared" si="26"/>
        <v>0</v>
      </c>
      <c r="AB46" s="60">
        <f t="shared" si="26"/>
        <v>0</v>
      </c>
      <c r="AC46" s="60">
        <f t="shared" si="26"/>
        <v>0</v>
      </c>
      <c r="AD46" s="60">
        <f t="shared" si="26"/>
        <v>0</v>
      </c>
      <c r="AE46" s="60">
        <f t="shared" si="26"/>
        <v>0</v>
      </c>
      <c r="AF46" s="60">
        <f t="shared" si="26"/>
        <v>0</v>
      </c>
      <c r="AG46" s="60">
        <f t="shared" si="26"/>
        <v>0</v>
      </c>
      <c r="AH46" s="60">
        <f t="shared" si="26"/>
        <v>0</v>
      </c>
      <c r="AI46" s="61">
        <f t="shared" si="26"/>
        <v>0</v>
      </c>
    </row>
    <row r="47" spans="2:35" ht="9">
      <c r="B47" s="51"/>
      <c r="C47" s="102" t="s">
        <v>102</v>
      </c>
      <c r="D47" s="70">
        <f>IF('E-1-4'!C22="","",'E-1-4'!C22)</f>
      </c>
      <c r="E47" s="59"/>
      <c r="F47" s="60"/>
      <c r="G47" s="150"/>
      <c r="H47" s="59">
        <f>'E-1-4'!D22/1000</f>
        <v>0</v>
      </c>
      <c r="I47" s="60">
        <f t="shared" si="15"/>
        <v>0</v>
      </c>
      <c r="J47" s="60">
        <f t="shared" si="15"/>
        <v>0</v>
      </c>
      <c r="K47" s="60">
        <f aca="true" t="shared" si="27" ref="K47:AI47">J47</f>
        <v>0</v>
      </c>
      <c r="L47" s="60">
        <f t="shared" si="27"/>
        <v>0</v>
      </c>
      <c r="M47" s="60">
        <f t="shared" si="27"/>
        <v>0</v>
      </c>
      <c r="N47" s="60">
        <f t="shared" si="27"/>
        <v>0</v>
      </c>
      <c r="O47" s="60">
        <f t="shared" si="27"/>
        <v>0</v>
      </c>
      <c r="P47" s="60">
        <f t="shared" si="27"/>
        <v>0</v>
      </c>
      <c r="Q47" s="60">
        <f t="shared" si="27"/>
        <v>0</v>
      </c>
      <c r="R47" s="60">
        <f t="shared" si="27"/>
        <v>0</v>
      </c>
      <c r="S47" s="60">
        <f t="shared" si="27"/>
        <v>0</v>
      </c>
      <c r="T47" s="60">
        <f t="shared" si="27"/>
        <v>0</v>
      </c>
      <c r="U47" s="60">
        <f t="shared" si="27"/>
        <v>0</v>
      </c>
      <c r="V47" s="60">
        <f t="shared" si="27"/>
        <v>0</v>
      </c>
      <c r="W47" s="60">
        <f t="shared" si="27"/>
        <v>0</v>
      </c>
      <c r="X47" s="60">
        <f t="shared" si="27"/>
        <v>0</v>
      </c>
      <c r="Y47" s="60">
        <f t="shared" si="27"/>
        <v>0</v>
      </c>
      <c r="Z47" s="60">
        <f t="shared" si="27"/>
        <v>0</v>
      </c>
      <c r="AA47" s="60">
        <f t="shared" si="27"/>
        <v>0</v>
      </c>
      <c r="AB47" s="60">
        <f t="shared" si="27"/>
        <v>0</v>
      </c>
      <c r="AC47" s="60">
        <f t="shared" si="27"/>
        <v>0</v>
      </c>
      <c r="AD47" s="60">
        <f t="shared" si="27"/>
        <v>0</v>
      </c>
      <c r="AE47" s="60">
        <f t="shared" si="27"/>
        <v>0</v>
      </c>
      <c r="AF47" s="60">
        <f t="shared" si="27"/>
        <v>0</v>
      </c>
      <c r="AG47" s="60">
        <f t="shared" si="27"/>
        <v>0</v>
      </c>
      <c r="AH47" s="60">
        <f t="shared" si="27"/>
        <v>0</v>
      </c>
      <c r="AI47" s="61">
        <f t="shared" si="27"/>
        <v>0</v>
      </c>
    </row>
    <row r="48" spans="2:35" ht="9">
      <c r="B48" s="51"/>
      <c r="C48" s="68"/>
      <c r="D48" s="70">
        <f>IF('E-1-4'!C23="","",'E-1-4'!C23)</f>
      </c>
      <c r="E48" s="59"/>
      <c r="F48" s="60"/>
      <c r="G48" s="150"/>
      <c r="H48" s="59">
        <f>'E-1-4'!D23/1000</f>
        <v>0</v>
      </c>
      <c r="I48" s="60">
        <f t="shared" si="15"/>
        <v>0</v>
      </c>
      <c r="J48" s="60">
        <f t="shared" si="15"/>
        <v>0</v>
      </c>
      <c r="K48" s="60">
        <f aca="true" t="shared" si="28" ref="K48:AI49">J48</f>
        <v>0</v>
      </c>
      <c r="L48" s="60">
        <f t="shared" si="28"/>
        <v>0</v>
      </c>
      <c r="M48" s="60">
        <f t="shared" si="28"/>
        <v>0</v>
      </c>
      <c r="N48" s="60">
        <f t="shared" si="28"/>
        <v>0</v>
      </c>
      <c r="O48" s="60">
        <f t="shared" si="28"/>
        <v>0</v>
      </c>
      <c r="P48" s="60">
        <f t="shared" si="28"/>
        <v>0</v>
      </c>
      <c r="Q48" s="60">
        <f t="shared" si="28"/>
        <v>0</v>
      </c>
      <c r="R48" s="60">
        <f t="shared" si="28"/>
        <v>0</v>
      </c>
      <c r="S48" s="60">
        <f t="shared" si="28"/>
        <v>0</v>
      </c>
      <c r="T48" s="60">
        <f t="shared" si="28"/>
        <v>0</v>
      </c>
      <c r="U48" s="60">
        <f t="shared" si="28"/>
        <v>0</v>
      </c>
      <c r="V48" s="60">
        <f t="shared" si="28"/>
        <v>0</v>
      </c>
      <c r="W48" s="60">
        <f t="shared" si="28"/>
        <v>0</v>
      </c>
      <c r="X48" s="60">
        <f t="shared" si="28"/>
        <v>0</v>
      </c>
      <c r="Y48" s="60">
        <f t="shared" si="28"/>
        <v>0</v>
      </c>
      <c r="Z48" s="60">
        <f t="shared" si="28"/>
        <v>0</v>
      </c>
      <c r="AA48" s="60">
        <f t="shared" si="28"/>
        <v>0</v>
      </c>
      <c r="AB48" s="60">
        <f t="shared" si="28"/>
        <v>0</v>
      </c>
      <c r="AC48" s="60">
        <f t="shared" si="28"/>
        <v>0</v>
      </c>
      <c r="AD48" s="60">
        <f t="shared" si="28"/>
        <v>0</v>
      </c>
      <c r="AE48" s="60">
        <f t="shared" si="28"/>
        <v>0</v>
      </c>
      <c r="AF48" s="60">
        <f t="shared" si="28"/>
        <v>0</v>
      </c>
      <c r="AG48" s="60">
        <f t="shared" si="28"/>
        <v>0</v>
      </c>
      <c r="AH48" s="60">
        <f t="shared" si="28"/>
        <v>0</v>
      </c>
      <c r="AI48" s="61">
        <f t="shared" si="28"/>
        <v>0</v>
      </c>
    </row>
    <row r="49" spans="2:35" ht="9">
      <c r="B49" s="51"/>
      <c r="C49" s="68"/>
      <c r="D49" s="70">
        <f>IF('E-1-4'!C24="","",'E-1-4'!C24)</f>
      </c>
      <c r="E49" s="75"/>
      <c r="F49" s="76"/>
      <c r="G49" s="169"/>
      <c r="H49" s="59">
        <f>'E-1-4'!D24/1000</f>
        <v>0</v>
      </c>
      <c r="I49" s="60">
        <f t="shared" si="15"/>
        <v>0</v>
      </c>
      <c r="J49" s="60">
        <f t="shared" si="15"/>
        <v>0</v>
      </c>
      <c r="K49" s="60">
        <f t="shared" si="28"/>
        <v>0</v>
      </c>
      <c r="L49" s="60">
        <f t="shared" si="28"/>
        <v>0</v>
      </c>
      <c r="M49" s="60">
        <f t="shared" si="28"/>
        <v>0</v>
      </c>
      <c r="N49" s="60">
        <f t="shared" si="28"/>
        <v>0</v>
      </c>
      <c r="O49" s="60">
        <f t="shared" si="28"/>
        <v>0</v>
      </c>
      <c r="P49" s="60">
        <f t="shared" si="28"/>
        <v>0</v>
      </c>
      <c r="Q49" s="60">
        <f t="shared" si="28"/>
        <v>0</v>
      </c>
      <c r="R49" s="60">
        <f t="shared" si="28"/>
        <v>0</v>
      </c>
      <c r="S49" s="60">
        <f t="shared" si="28"/>
        <v>0</v>
      </c>
      <c r="T49" s="60">
        <f t="shared" si="28"/>
        <v>0</v>
      </c>
      <c r="U49" s="60">
        <f t="shared" si="28"/>
        <v>0</v>
      </c>
      <c r="V49" s="60">
        <f t="shared" si="28"/>
        <v>0</v>
      </c>
      <c r="W49" s="60">
        <f t="shared" si="28"/>
        <v>0</v>
      </c>
      <c r="X49" s="60">
        <f t="shared" si="28"/>
        <v>0</v>
      </c>
      <c r="Y49" s="60">
        <f t="shared" si="28"/>
        <v>0</v>
      </c>
      <c r="Z49" s="60">
        <f t="shared" si="28"/>
        <v>0</v>
      </c>
      <c r="AA49" s="60">
        <f t="shared" si="28"/>
        <v>0</v>
      </c>
      <c r="AB49" s="60">
        <f t="shared" si="28"/>
        <v>0</v>
      </c>
      <c r="AC49" s="60">
        <f t="shared" si="28"/>
        <v>0</v>
      </c>
      <c r="AD49" s="60">
        <f t="shared" si="28"/>
        <v>0</v>
      </c>
      <c r="AE49" s="60">
        <f t="shared" si="28"/>
        <v>0</v>
      </c>
      <c r="AF49" s="60">
        <f t="shared" si="28"/>
        <v>0</v>
      </c>
      <c r="AG49" s="60">
        <f t="shared" si="28"/>
        <v>0</v>
      </c>
      <c r="AH49" s="60">
        <f t="shared" si="28"/>
        <v>0</v>
      </c>
      <c r="AI49" s="61">
        <f t="shared" si="28"/>
        <v>0</v>
      </c>
    </row>
    <row r="50" spans="2:35" ht="9">
      <c r="B50" s="51"/>
      <c r="C50" s="103"/>
      <c r="D50" s="70">
        <f>IF('E-1-4'!C25="","",'E-1-4'!C25)</f>
      </c>
      <c r="E50" s="64"/>
      <c r="F50" s="65"/>
      <c r="G50" s="151"/>
      <c r="H50" s="59">
        <f>'E-1-4'!D25/1000</f>
        <v>0</v>
      </c>
      <c r="I50" s="65">
        <f t="shared" si="15"/>
        <v>0</v>
      </c>
      <c r="J50" s="65">
        <f t="shared" si="15"/>
        <v>0</v>
      </c>
      <c r="K50" s="65">
        <f aca="true" t="shared" si="29" ref="K50:AI50">J50</f>
        <v>0</v>
      </c>
      <c r="L50" s="65">
        <f t="shared" si="29"/>
        <v>0</v>
      </c>
      <c r="M50" s="65">
        <f t="shared" si="29"/>
        <v>0</v>
      </c>
      <c r="N50" s="65">
        <f t="shared" si="29"/>
        <v>0</v>
      </c>
      <c r="O50" s="65">
        <f t="shared" si="29"/>
        <v>0</v>
      </c>
      <c r="P50" s="65">
        <f t="shared" si="29"/>
        <v>0</v>
      </c>
      <c r="Q50" s="65">
        <f t="shared" si="29"/>
        <v>0</v>
      </c>
      <c r="R50" s="65">
        <f t="shared" si="29"/>
        <v>0</v>
      </c>
      <c r="S50" s="65">
        <f t="shared" si="29"/>
        <v>0</v>
      </c>
      <c r="T50" s="65">
        <f t="shared" si="29"/>
        <v>0</v>
      </c>
      <c r="U50" s="65">
        <f t="shared" si="29"/>
        <v>0</v>
      </c>
      <c r="V50" s="65">
        <f t="shared" si="29"/>
        <v>0</v>
      </c>
      <c r="W50" s="65">
        <f t="shared" si="29"/>
        <v>0</v>
      </c>
      <c r="X50" s="65">
        <f t="shared" si="29"/>
        <v>0</v>
      </c>
      <c r="Y50" s="65">
        <f t="shared" si="29"/>
        <v>0</v>
      </c>
      <c r="Z50" s="65">
        <f t="shared" si="29"/>
        <v>0</v>
      </c>
      <c r="AA50" s="65">
        <f t="shared" si="29"/>
        <v>0</v>
      </c>
      <c r="AB50" s="65">
        <f t="shared" si="29"/>
        <v>0</v>
      </c>
      <c r="AC50" s="65">
        <f t="shared" si="29"/>
        <v>0</v>
      </c>
      <c r="AD50" s="65">
        <f t="shared" si="29"/>
        <v>0</v>
      </c>
      <c r="AE50" s="65">
        <f t="shared" si="29"/>
        <v>0</v>
      </c>
      <c r="AF50" s="65">
        <f t="shared" si="29"/>
        <v>0</v>
      </c>
      <c r="AG50" s="65">
        <f t="shared" si="29"/>
        <v>0</v>
      </c>
      <c r="AH50" s="65">
        <f t="shared" si="29"/>
        <v>0</v>
      </c>
      <c r="AI50" s="66">
        <f t="shared" si="29"/>
        <v>0</v>
      </c>
    </row>
    <row r="51" spans="2:35" ht="9">
      <c r="B51" s="41" t="s">
        <v>115</v>
      </c>
      <c r="C51" s="31"/>
      <c r="D51" s="47"/>
      <c r="E51" s="48">
        <f aca="true" t="shared" si="30" ref="E51:AI51">SUM(E52:E71)</f>
        <v>0</v>
      </c>
      <c r="F51" s="49">
        <f t="shared" si="30"/>
        <v>782.4</v>
      </c>
      <c r="G51" s="154">
        <f t="shared" si="30"/>
        <v>1564.8</v>
      </c>
      <c r="H51" s="48">
        <f t="shared" si="30"/>
        <v>1564.8</v>
      </c>
      <c r="I51" s="160">
        <f t="shared" si="30"/>
        <v>1564.8</v>
      </c>
      <c r="J51" s="49">
        <f t="shared" si="30"/>
        <v>1564.8</v>
      </c>
      <c r="K51" s="49">
        <f t="shared" si="30"/>
        <v>1564.8</v>
      </c>
      <c r="L51" s="49">
        <f t="shared" si="30"/>
        <v>1564.8</v>
      </c>
      <c r="M51" s="49">
        <f t="shared" si="30"/>
        <v>1564.8</v>
      </c>
      <c r="N51" s="49">
        <f t="shared" si="30"/>
        <v>1564.8</v>
      </c>
      <c r="O51" s="49">
        <f t="shared" si="30"/>
        <v>1564.8</v>
      </c>
      <c r="P51" s="49">
        <f t="shared" si="30"/>
        <v>1564.8</v>
      </c>
      <c r="Q51" s="49">
        <f t="shared" si="30"/>
        <v>1564.8</v>
      </c>
      <c r="R51" s="49">
        <f t="shared" si="30"/>
        <v>1564.8</v>
      </c>
      <c r="S51" s="49">
        <f t="shared" si="30"/>
        <v>1564.8</v>
      </c>
      <c r="T51" s="49">
        <f t="shared" si="30"/>
        <v>1564.8</v>
      </c>
      <c r="U51" s="49">
        <f t="shared" si="30"/>
        <v>1564.8</v>
      </c>
      <c r="V51" s="49">
        <f t="shared" si="30"/>
        <v>1564.8</v>
      </c>
      <c r="W51" s="49">
        <f t="shared" si="30"/>
        <v>1564.8</v>
      </c>
      <c r="X51" s="49">
        <f t="shared" si="30"/>
        <v>1564.8</v>
      </c>
      <c r="Y51" s="49">
        <f t="shared" si="30"/>
        <v>1564.8</v>
      </c>
      <c r="Z51" s="49">
        <f t="shared" si="30"/>
        <v>1564.8</v>
      </c>
      <c r="AA51" s="49">
        <f t="shared" si="30"/>
        <v>1564.8</v>
      </c>
      <c r="AB51" s="49">
        <f t="shared" si="30"/>
        <v>1564.8</v>
      </c>
      <c r="AC51" s="49">
        <f t="shared" si="30"/>
        <v>1564.8</v>
      </c>
      <c r="AD51" s="49">
        <f t="shared" si="30"/>
        <v>1564.8</v>
      </c>
      <c r="AE51" s="49">
        <f t="shared" si="30"/>
        <v>1564.8</v>
      </c>
      <c r="AF51" s="49">
        <f t="shared" si="30"/>
        <v>1564.8</v>
      </c>
      <c r="AG51" s="49">
        <f t="shared" si="30"/>
        <v>1564.8</v>
      </c>
      <c r="AH51" s="49">
        <f t="shared" si="30"/>
        <v>1564.8</v>
      </c>
      <c r="AI51" s="50">
        <f t="shared" si="30"/>
        <v>1564.8</v>
      </c>
    </row>
    <row r="52" spans="2:35" ht="9">
      <c r="B52" s="51"/>
      <c r="C52" s="52" t="s">
        <v>26</v>
      </c>
      <c r="D52" s="53"/>
      <c r="E52" s="84"/>
      <c r="F52" s="85"/>
      <c r="G52" s="161"/>
      <c r="H52" s="84">
        <f>('E-1-3'!H31+'E-1-3'!H40)/1000</f>
        <v>0</v>
      </c>
      <c r="I52" s="165">
        <f>('E-1-3'!I31+'E-1-3'!I40)/1000</f>
        <v>0</v>
      </c>
      <c r="J52" s="85">
        <f>('E-1-3'!J31+'E-1-3'!J40)/1000</f>
        <v>0</v>
      </c>
      <c r="K52" s="85">
        <f>('E-1-3'!K31+'E-1-3'!K40)/1000</f>
        <v>0</v>
      </c>
      <c r="L52" s="85">
        <f>('E-1-3'!L31+'E-1-3'!L40)/1000</f>
        <v>0</v>
      </c>
      <c r="M52" s="85">
        <f>('E-1-3'!M31+'E-1-3'!M40)/1000</f>
        <v>0</v>
      </c>
      <c r="N52" s="85">
        <f>('E-1-3'!N31+'E-1-3'!N40)/1000</f>
        <v>0</v>
      </c>
      <c r="O52" s="85">
        <f>('E-1-3'!O31+'E-1-3'!O40)/1000</f>
        <v>0</v>
      </c>
      <c r="P52" s="85">
        <f>('E-1-3'!P31+'E-1-3'!P40)/1000</f>
        <v>0</v>
      </c>
      <c r="Q52" s="85">
        <f>('E-1-3'!Q31+'E-1-3'!Q40)/1000</f>
        <v>0</v>
      </c>
      <c r="R52" s="85">
        <f>('E-1-3'!R31+'E-1-3'!R40)/1000</f>
        <v>0</v>
      </c>
      <c r="S52" s="85">
        <f>('E-1-3'!S31+'E-1-3'!S40)/1000</f>
        <v>0</v>
      </c>
      <c r="T52" s="85">
        <f>('E-1-3'!T31+'E-1-3'!T40)/1000</f>
        <v>0</v>
      </c>
      <c r="U52" s="85">
        <f>('E-1-3'!U31+'E-1-3'!U40)/1000</f>
        <v>0</v>
      </c>
      <c r="V52" s="85">
        <f>('E-1-3'!V31+'E-1-3'!V40)/1000</f>
        <v>0</v>
      </c>
      <c r="W52" s="85">
        <f>('E-1-3'!W31+'E-1-3'!W40)/1000</f>
        <v>0</v>
      </c>
      <c r="X52" s="85">
        <f>('E-1-3'!X31+'E-1-3'!X40)/1000</f>
        <v>0</v>
      </c>
      <c r="Y52" s="85">
        <f>('E-1-3'!Y31+'E-1-3'!Y40)/1000</f>
        <v>0</v>
      </c>
      <c r="Z52" s="85">
        <f>('E-1-3'!Z31+'E-1-3'!Z40)/1000</f>
        <v>0</v>
      </c>
      <c r="AA52" s="85">
        <f>('E-1-3'!AA31+'E-1-3'!AA40)/1000</f>
        <v>0</v>
      </c>
      <c r="AB52" s="85">
        <f>('E-1-3'!AB31+'E-1-3'!AB40)/1000</f>
        <v>0</v>
      </c>
      <c r="AC52" s="85">
        <f>('E-1-3'!AC31+'E-1-3'!AC40)/1000</f>
        <v>0</v>
      </c>
      <c r="AD52" s="85">
        <f>('E-1-3'!AD31+'E-1-3'!AD40)/1000</f>
        <v>0</v>
      </c>
      <c r="AE52" s="85">
        <f>('E-1-3'!AE31+'E-1-3'!AE40)/1000</f>
        <v>0</v>
      </c>
      <c r="AF52" s="85">
        <f>('E-1-3'!AF31+'E-1-3'!AF40)/1000</f>
        <v>0</v>
      </c>
      <c r="AG52" s="85">
        <f>('E-1-3'!AG31+'E-1-3'!AG40)/1000</f>
        <v>0</v>
      </c>
      <c r="AH52" s="85">
        <f>('E-1-3'!AH31+'E-1-3'!AH40)/1000</f>
        <v>0</v>
      </c>
      <c r="AI52" s="56">
        <f>('E-1-3'!AI31+'E-1-3'!AI40)/1000</f>
        <v>0</v>
      </c>
    </row>
    <row r="53" spans="2:35" ht="9">
      <c r="B53" s="51"/>
      <c r="C53" s="57" t="s">
        <v>66</v>
      </c>
      <c r="D53" s="58"/>
      <c r="E53" s="59"/>
      <c r="F53" s="60"/>
      <c r="G53" s="150"/>
      <c r="H53" s="317"/>
      <c r="I53" s="318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1"/>
    </row>
    <row r="54" spans="2:35" ht="9">
      <c r="B54" s="51"/>
      <c r="C54" s="69" t="s">
        <v>30</v>
      </c>
      <c r="D54" s="70">
        <f>IF('E-1-4'!C31="","",'E-1-4'!C31)</f>
      </c>
      <c r="E54" s="59"/>
      <c r="F54" s="60"/>
      <c r="G54" s="150"/>
      <c r="H54" s="59">
        <f>'E-1-4'!D31/1000</f>
        <v>0</v>
      </c>
      <c r="I54" s="60">
        <f>H54</f>
        <v>0</v>
      </c>
      <c r="J54" s="60">
        <f>I54</f>
        <v>0</v>
      </c>
      <c r="K54" s="60">
        <f aca="true" t="shared" si="31" ref="K54:Y54">J54</f>
        <v>0</v>
      </c>
      <c r="L54" s="60">
        <f t="shared" si="31"/>
        <v>0</v>
      </c>
      <c r="M54" s="60">
        <f t="shared" si="31"/>
        <v>0</v>
      </c>
      <c r="N54" s="60">
        <f t="shared" si="31"/>
        <v>0</v>
      </c>
      <c r="O54" s="60">
        <f t="shared" si="31"/>
        <v>0</v>
      </c>
      <c r="P54" s="60">
        <f t="shared" si="31"/>
        <v>0</v>
      </c>
      <c r="Q54" s="60">
        <f t="shared" si="31"/>
        <v>0</v>
      </c>
      <c r="R54" s="60">
        <f t="shared" si="31"/>
        <v>0</v>
      </c>
      <c r="S54" s="60">
        <f t="shared" si="31"/>
        <v>0</v>
      </c>
      <c r="T54" s="60">
        <f t="shared" si="31"/>
        <v>0</v>
      </c>
      <c r="U54" s="60">
        <f t="shared" si="31"/>
        <v>0</v>
      </c>
      <c r="V54" s="60">
        <f t="shared" si="31"/>
        <v>0</v>
      </c>
      <c r="W54" s="60">
        <f t="shared" si="31"/>
        <v>0</v>
      </c>
      <c r="X54" s="60">
        <f t="shared" si="31"/>
        <v>0</v>
      </c>
      <c r="Y54" s="60">
        <f t="shared" si="31"/>
        <v>0</v>
      </c>
      <c r="Z54" s="60">
        <f>Y54</f>
        <v>0</v>
      </c>
      <c r="AA54" s="60">
        <f>Z54</f>
        <v>0</v>
      </c>
      <c r="AB54" s="60">
        <f>AA54</f>
        <v>0</v>
      </c>
      <c r="AC54" s="60">
        <f>AB54</f>
        <v>0</v>
      </c>
      <c r="AD54" s="60">
        <f>AC54</f>
        <v>0</v>
      </c>
      <c r="AE54" s="60">
        <f>AD54</f>
        <v>0</v>
      </c>
      <c r="AF54" s="60">
        <f>AE54</f>
        <v>0</v>
      </c>
      <c r="AG54" s="60">
        <f>AF54</f>
        <v>0</v>
      </c>
      <c r="AH54" s="60">
        <f>AG54</f>
        <v>0</v>
      </c>
      <c r="AI54" s="61">
        <f>AH54</f>
        <v>0</v>
      </c>
    </row>
    <row r="55" spans="2:35" ht="9">
      <c r="B55" s="51"/>
      <c r="C55" s="67"/>
      <c r="D55" s="70">
        <f>IF('E-1-4'!C32="","",'E-1-4'!C32)</f>
      </c>
      <c r="E55" s="59"/>
      <c r="F55" s="60"/>
      <c r="G55" s="150"/>
      <c r="H55" s="59">
        <f>'E-1-4'!D32/1000</f>
        <v>0</v>
      </c>
      <c r="I55" s="60">
        <f>H55</f>
        <v>0</v>
      </c>
      <c r="J55" s="60">
        <f>I55</f>
        <v>0</v>
      </c>
      <c r="K55" s="60">
        <f>J55</f>
        <v>0</v>
      </c>
      <c r="L55" s="60">
        <f>K55</f>
        <v>0</v>
      </c>
      <c r="M55" s="60">
        <f>L55</f>
        <v>0</v>
      </c>
      <c r="N55" s="60">
        <f>M55</f>
        <v>0</v>
      </c>
      <c r="O55" s="60">
        <f>N55</f>
        <v>0</v>
      </c>
      <c r="P55" s="60">
        <f>O55</f>
        <v>0</v>
      </c>
      <c r="Q55" s="60">
        <f>P55</f>
        <v>0</v>
      </c>
      <c r="R55" s="60">
        <f>Q55</f>
        <v>0</v>
      </c>
      <c r="S55" s="60">
        <f>R55</f>
        <v>0</v>
      </c>
      <c r="T55" s="60">
        <f>S55</f>
        <v>0</v>
      </c>
      <c r="U55" s="60">
        <f>T55</f>
        <v>0</v>
      </c>
      <c r="V55" s="60">
        <f>U55</f>
        <v>0</v>
      </c>
      <c r="W55" s="60">
        <f>V55</f>
        <v>0</v>
      </c>
      <c r="X55" s="60">
        <f>W55</f>
        <v>0</v>
      </c>
      <c r="Y55" s="60">
        <f aca="true" t="shared" si="32" ref="Y55:AI55">X55</f>
        <v>0</v>
      </c>
      <c r="Z55" s="60">
        <f t="shared" si="32"/>
        <v>0</v>
      </c>
      <c r="AA55" s="60">
        <f t="shared" si="32"/>
        <v>0</v>
      </c>
      <c r="AB55" s="60">
        <f t="shared" si="32"/>
        <v>0</v>
      </c>
      <c r="AC55" s="60">
        <f t="shared" si="32"/>
        <v>0</v>
      </c>
      <c r="AD55" s="60">
        <f t="shared" si="32"/>
        <v>0</v>
      </c>
      <c r="AE55" s="60">
        <f t="shared" si="32"/>
        <v>0</v>
      </c>
      <c r="AF55" s="60">
        <f t="shared" si="32"/>
        <v>0</v>
      </c>
      <c r="AG55" s="60">
        <f t="shared" si="32"/>
        <v>0</v>
      </c>
      <c r="AH55" s="60">
        <f t="shared" si="32"/>
        <v>0</v>
      </c>
      <c r="AI55" s="61">
        <f t="shared" si="32"/>
        <v>0</v>
      </c>
    </row>
    <row r="56" spans="2:35" ht="9">
      <c r="B56" s="51"/>
      <c r="C56" s="67"/>
      <c r="D56" s="70">
        <f>IF('E-1-4'!C33="","",'E-1-4'!C33)</f>
      </c>
      <c r="E56" s="59"/>
      <c r="F56" s="60"/>
      <c r="G56" s="150"/>
      <c r="H56" s="59">
        <f>'E-1-4'!D33/1000</f>
        <v>0</v>
      </c>
      <c r="I56" s="60">
        <f>H56</f>
        <v>0</v>
      </c>
      <c r="J56" s="60">
        <f>I56</f>
        <v>0</v>
      </c>
      <c r="K56" s="60">
        <f>J56</f>
        <v>0</v>
      </c>
      <c r="L56" s="60">
        <f>K56</f>
        <v>0</v>
      </c>
      <c r="M56" s="60">
        <f>L56</f>
        <v>0</v>
      </c>
      <c r="N56" s="60">
        <f>M56</f>
        <v>0</v>
      </c>
      <c r="O56" s="60">
        <f>N56</f>
        <v>0</v>
      </c>
      <c r="P56" s="60">
        <f>O56</f>
        <v>0</v>
      </c>
      <c r="Q56" s="60">
        <f>P56</f>
        <v>0</v>
      </c>
      <c r="R56" s="60">
        <f>Q56</f>
        <v>0</v>
      </c>
      <c r="S56" s="60">
        <f>R56</f>
        <v>0</v>
      </c>
      <c r="T56" s="60">
        <f>S56</f>
        <v>0</v>
      </c>
      <c r="U56" s="60">
        <f>T56</f>
        <v>0</v>
      </c>
      <c r="V56" s="60">
        <f>U56</f>
        <v>0</v>
      </c>
      <c r="W56" s="60">
        <f>V56</f>
        <v>0</v>
      </c>
      <c r="X56" s="60">
        <f>W56</f>
        <v>0</v>
      </c>
      <c r="Y56" s="60">
        <f aca="true" t="shared" si="33" ref="Y56:AI56">X56</f>
        <v>0</v>
      </c>
      <c r="Z56" s="60">
        <f t="shared" si="33"/>
        <v>0</v>
      </c>
      <c r="AA56" s="60">
        <f t="shared" si="33"/>
        <v>0</v>
      </c>
      <c r="AB56" s="60">
        <f t="shared" si="33"/>
        <v>0</v>
      </c>
      <c r="AC56" s="60">
        <f t="shared" si="33"/>
        <v>0</v>
      </c>
      <c r="AD56" s="60">
        <f t="shared" si="33"/>
        <v>0</v>
      </c>
      <c r="AE56" s="60">
        <f t="shared" si="33"/>
        <v>0</v>
      </c>
      <c r="AF56" s="60">
        <f t="shared" si="33"/>
        <v>0</v>
      </c>
      <c r="AG56" s="60">
        <f t="shared" si="33"/>
        <v>0</v>
      </c>
      <c r="AH56" s="60">
        <f t="shared" si="33"/>
        <v>0</v>
      </c>
      <c r="AI56" s="61">
        <f t="shared" si="33"/>
        <v>0</v>
      </c>
    </row>
    <row r="57" spans="2:35" ht="9">
      <c r="B57" s="51"/>
      <c r="C57" s="67"/>
      <c r="D57" s="70">
        <f>IF('E-1-4'!C34="","",'E-1-4'!C34)</f>
      </c>
      <c r="E57" s="59"/>
      <c r="F57" s="60"/>
      <c r="G57" s="150"/>
      <c r="H57" s="59">
        <f>'E-1-4'!D34/1000</f>
        <v>0</v>
      </c>
      <c r="I57" s="60">
        <f aca="true" t="shared" si="34" ref="I57:X58">H57</f>
        <v>0</v>
      </c>
      <c r="J57" s="60">
        <f t="shared" si="34"/>
        <v>0</v>
      </c>
      <c r="K57" s="60">
        <f t="shared" si="34"/>
        <v>0</v>
      </c>
      <c r="L57" s="60">
        <f t="shared" si="34"/>
        <v>0</v>
      </c>
      <c r="M57" s="60">
        <f t="shared" si="34"/>
        <v>0</v>
      </c>
      <c r="N57" s="60">
        <f t="shared" si="34"/>
        <v>0</v>
      </c>
      <c r="O57" s="60">
        <f t="shared" si="34"/>
        <v>0</v>
      </c>
      <c r="P57" s="60">
        <f t="shared" si="34"/>
        <v>0</v>
      </c>
      <c r="Q57" s="60">
        <f t="shared" si="34"/>
        <v>0</v>
      </c>
      <c r="R57" s="60">
        <f t="shared" si="34"/>
        <v>0</v>
      </c>
      <c r="S57" s="60">
        <f t="shared" si="34"/>
        <v>0</v>
      </c>
      <c r="T57" s="60">
        <f t="shared" si="34"/>
        <v>0</v>
      </c>
      <c r="U57" s="60">
        <f t="shared" si="34"/>
        <v>0</v>
      </c>
      <c r="V57" s="60">
        <f t="shared" si="34"/>
        <v>0</v>
      </c>
      <c r="W57" s="60">
        <f t="shared" si="34"/>
        <v>0</v>
      </c>
      <c r="X57" s="60">
        <f t="shared" si="34"/>
        <v>0</v>
      </c>
      <c r="Y57" s="60">
        <f aca="true" t="shared" si="35" ref="Y57:AI57">X57</f>
        <v>0</v>
      </c>
      <c r="Z57" s="60">
        <f t="shared" si="35"/>
        <v>0</v>
      </c>
      <c r="AA57" s="60">
        <f t="shared" si="35"/>
        <v>0</v>
      </c>
      <c r="AB57" s="60">
        <f t="shared" si="35"/>
        <v>0</v>
      </c>
      <c r="AC57" s="60">
        <f t="shared" si="35"/>
        <v>0</v>
      </c>
      <c r="AD57" s="60">
        <f t="shared" si="35"/>
        <v>0</v>
      </c>
      <c r="AE57" s="60">
        <f t="shared" si="35"/>
        <v>0</v>
      </c>
      <c r="AF57" s="60">
        <f t="shared" si="35"/>
        <v>0</v>
      </c>
      <c r="AG57" s="60">
        <f t="shared" si="35"/>
        <v>0</v>
      </c>
      <c r="AH57" s="60">
        <f t="shared" si="35"/>
        <v>0</v>
      </c>
      <c r="AI57" s="61">
        <f t="shared" si="35"/>
        <v>0</v>
      </c>
    </row>
    <row r="58" spans="2:35" ht="9">
      <c r="B58" s="51"/>
      <c r="C58" s="67"/>
      <c r="D58" s="70">
        <f>IF('E-1-4'!C35="","",'E-1-4'!C35)</f>
      </c>
      <c r="E58" s="59"/>
      <c r="F58" s="60"/>
      <c r="G58" s="150"/>
      <c r="H58" s="59">
        <f>'E-1-4'!D35/1000</f>
        <v>0</v>
      </c>
      <c r="I58" s="60">
        <f aca="true" t="shared" si="36" ref="I58:AI59">H58</f>
        <v>0</v>
      </c>
      <c r="J58" s="60">
        <f t="shared" si="36"/>
        <v>0</v>
      </c>
      <c r="K58" s="60">
        <f t="shared" si="36"/>
        <v>0</v>
      </c>
      <c r="L58" s="60">
        <f t="shared" si="36"/>
        <v>0</v>
      </c>
      <c r="M58" s="60">
        <f t="shared" si="36"/>
        <v>0</v>
      </c>
      <c r="N58" s="60">
        <f t="shared" si="36"/>
        <v>0</v>
      </c>
      <c r="O58" s="60">
        <f t="shared" si="36"/>
        <v>0</v>
      </c>
      <c r="P58" s="60">
        <f t="shared" si="36"/>
        <v>0</v>
      </c>
      <c r="Q58" s="60">
        <f t="shared" si="36"/>
        <v>0</v>
      </c>
      <c r="R58" s="60">
        <f t="shared" si="36"/>
        <v>0</v>
      </c>
      <c r="S58" s="60">
        <f t="shared" si="36"/>
        <v>0</v>
      </c>
      <c r="T58" s="60">
        <f t="shared" si="36"/>
        <v>0</v>
      </c>
      <c r="U58" s="60">
        <f t="shared" si="36"/>
        <v>0</v>
      </c>
      <c r="V58" s="60">
        <f t="shared" si="36"/>
        <v>0</v>
      </c>
      <c r="W58" s="60">
        <f t="shared" si="36"/>
        <v>0</v>
      </c>
      <c r="X58" s="60">
        <f t="shared" si="36"/>
        <v>0</v>
      </c>
      <c r="Y58" s="60">
        <f t="shared" si="36"/>
        <v>0</v>
      </c>
      <c r="Z58" s="60">
        <f t="shared" si="36"/>
        <v>0</v>
      </c>
      <c r="AA58" s="60">
        <f t="shared" si="36"/>
        <v>0</v>
      </c>
      <c r="AB58" s="60">
        <f t="shared" si="36"/>
        <v>0</v>
      </c>
      <c r="AC58" s="60">
        <f t="shared" si="36"/>
        <v>0</v>
      </c>
      <c r="AD58" s="60">
        <f t="shared" si="36"/>
        <v>0</v>
      </c>
      <c r="AE58" s="60">
        <f t="shared" si="36"/>
        <v>0</v>
      </c>
      <c r="AF58" s="60">
        <f t="shared" si="36"/>
        <v>0</v>
      </c>
      <c r="AG58" s="60">
        <f t="shared" si="36"/>
        <v>0</v>
      </c>
      <c r="AH58" s="60">
        <f t="shared" si="36"/>
        <v>0</v>
      </c>
      <c r="AI58" s="61">
        <f t="shared" si="36"/>
        <v>0</v>
      </c>
    </row>
    <row r="59" spans="2:35" ht="9">
      <c r="B59" s="51"/>
      <c r="C59" s="71"/>
      <c r="D59" s="70">
        <f>IF('E-1-4'!C36="","",'E-1-4'!C36)</f>
      </c>
      <c r="E59" s="59"/>
      <c r="F59" s="60"/>
      <c r="G59" s="150"/>
      <c r="H59" s="59">
        <f>'E-1-4'!D36/1000</f>
        <v>0</v>
      </c>
      <c r="I59" s="60">
        <f>H59</f>
        <v>0</v>
      </c>
      <c r="J59" s="60">
        <f>I59</f>
        <v>0</v>
      </c>
      <c r="K59" s="60">
        <f t="shared" si="36"/>
        <v>0</v>
      </c>
      <c r="L59" s="60">
        <f t="shared" si="36"/>
        <v>0</v>
      </c>
      <c r="M59" s="60">
        <f t="shared" si="36"/>
        <v>0</v>
      </c>
      <c r="N59" s="60">
        <f t="shared" si="36"/>
        <v>0</v>
      </c>
      <c r="O59" s="60">
        <f t="shared" si="36"/>
        <v>0</v>
      </c>
      <c r="P59" s="60">
        <f t="shared" si="36"/>
        <v>0</v>
      </c>
      <c r="Q59" s="60">
        <f t="shared" si="36"/>
        <v>0</v>
      </c>
      <c r="R59" s="60">
        <f t="shared" si="36"/>
        <v>0</v>
      </c>
      <c r="S59" s="60">
        <f t="shared" si="36"/>
        <v>0</v>
      </c>
      <c r="T59" s="60">
        <f t="shared" si="36"/>
        <v>0</v>
      </c>
      <c r="U59" s="60">
        <f t="shared" si="36"/>
        <v>0</v>
      </c>
      <c r="V59" s="60">
        <f t="shared" si="36"/>
        <v>0</v>
      </c>
      <c r="W59" s="60">
        <f t="shared" si="36"/>
        <v>0</v>
      </c>
      <c r="X59" s="60">
        <f t="shared" si="36"/>
        <v>0</v>
      </c>
      <c r="Y59" s="60">
        <f t="shared" si="36"/>
        <v>0</v>
      </c>
      <c r="Z59" s="60">
        <f>Y59</f>
        <v>0</v>
      </c>
      <c r="AA59" s="60">
        <f>Z59</f>
        <v>0</v>
      </c>
      <c r="AB59" s="60">
        <f>AA59</f>
        <v>0</v>
      </c>
      <c r="AC59" s="60">
        <f>AB59</f>
        <v>0</v>
      </c>
      <c r="AD59" s="60">
        <f>AC59</f>
        <v>0</v>
      </c>
      <c r="AE59" s="60">
        <f>AD59</f>
        <v>0</v>
      </c>
      <c r="AF59" s="60">
        <f>AE59</f>
        <v>0</v>
      </c>
      <c r="AG59" s="60">
        <f>AF59</f>
        <v>0</v>
      </c>
      <c r="AH59" s="60">
        <f>AG59</f>
        <v>0</v>
      </c>
      <c r="AI59" s="61">
        <f>AH59</f>
        <v>0</v>
      </c>
    </row>
    <row r="60" spans="2:35" ht="9">
      <c r="B60" s="51"/>
      <c r="C60" s="69" t="s">
        <v>32</v>
      </c>
      <c r="D60" s="70">
        <f>IF('E-1-4'!C37="","",'E-1-4'!C37)</f>
      </c>
      <c r="E60" s="59"/>
      <c r="F60" s="60"/>
      <c r="G60" s="150"/>
      <c r="H60" s="59">
        <f>'E-1-4'!D37/1000</f>
        <v>0</v>
      </c>
      <c r="I60" s="60">
        <f>H60</f>
        <v>0</v>
      </c>
      <c r="J60" s="60">
        <f>I60</f>
        <v>0</v>
      </c>
      <c r="K60" s="60">
        <f aca="true" t="shared" si="37" ref="K60:AI60">J60</f>
        <v>0</v>
      </c>
      <c r="L60" s="60">
        <f t="shared" si="37"/>
        <v>0</v>
      </c>
      <c r="M60" s="60">
        <f t="shared" si="37"/>
        <v>0</v>
      </c>
      <c r="N60" s="60">
        <f t="shared" si="37"/>
        <v>0</v>
      </c>
      <c r="O60" s="60">
        <f t="shared" si="37"/>
        <v>0</v>
      </c>
      <c r="P60" s="60">
        <f t="shared" si="37"/>
        <v>0</v>
      </c>
      <c r="Q60" s="60">
        <f t="shared" si="37"/>
        <v>0</v>
      </c>
      <c r="R60" s="60">
        <f t="shared" si="37"/>
        <v>0</v>
      </c>
      <c r="S60" s="60">
        <f t="shared" si="37"/>
        <v>0</v>
      </c>
      <c r="T60" s="60">
        <f t="shared" si="37"/>
        <v>0</v>
      </c>
      <c r="U60" s="60">
        <f t="shared" si="37"/>
        <v>0</v>
      </c>
      <c r="V60" s="60">
        <f t="shared" si="37"/>
        <v>0</v>
      </c>
      <c r="W60" s="60">
        <f t="shared" si="37"/>
        <v>0</v>
      </c>
      <c r="X60" s="60">
        <f t="shared" si="37"/>
        <v>0</v>
      </c>
      <c r="Y60" s="60">
        <f t="shared" si="37"/>
        <v>0</v>
      </c>
      <c r="Z60" s="60">
        <f t="shared" si="37"/>
        <v>0</v>
      </c>
      <c r="AA60" s="60">
        <f t="shared" si="37"/>
        <v>0</v>
      </c>
      <c r="AB60" s="60">
        <f t="shared" si="37"/>
        <v>0</v>
      </c>
      <c r="AC60" s="60">
        <f t="shared" si="37"/>
        <v>0</v>
      </c>
      <c r="AD60" s="60">
        <f t="shared" si="37"/>
        <v>0</v>
      </c>
      <c r="AE60" s="60">
        <f t="shared" si="37"/>
        <v>0</v>
      </c>
      <c r="AF60" s="60">
        <f t="shared" si="37"/>
        <v>0</v>
      </c>
      <c r="AG60" s="60">
        <f t="shared" si="37"/>
        <v>0</v>
      </c>
      <c r="AH60" s="60">
        <f t="shared" si="37"/>
        <v>0</v>
      </c>
      <c r="AI60" s="61">
        <f t="shared" si="37"/>
        <v>0</v>
      </c>
    </row>
    <row r="61" spans="2:35" ht="9">
      <c r="B61" s="51"/>
      <c r="C61" s="67"/>
      <c r="D61" s="70">
        <f>IF('E-1-4'!C38="","",'E-1-4'!C38)</f>
      </c>
      <c r="E61" s="59"/>
      <c r="F61" s="60"/>
      <c r="G61" s="150"/>
      <c r="H61" s="59">
        <f>'E-1-4'!D38/1000</f>
        <v>0</v>
      </c>
      <c r="I61" s="60">
        <f aca="true" t="shared" si="38" ref="I61:AI61">H61</f>
        <v>0</v>
      </c>
      <c r="J61" s="60">
        <f t="shared" si="38"/>
        <v>0</v>
      </c>
      <c r="K61" s="60">
        <f t="shared" si="38"/>
        <v>0</v>
      </c>
      <c r="L61" s="60">
        <f t="shared" si="38"/>
        <v>0</v>
      </c>
      <c r="M61" s="60">
        <f t="shared" si="38"/>
        <v>0</v>
      </c>
      <c r="N61" s="60">
        <f t="shared" si="38"/>
        <v>0</v>
      </c>
      <c r="O61" s="60">
        <f t="shared" si="38"/>
        <v>0</v>
      </c>
      <c r="P61" s="60">
        <f t="shared" si="38"/>
        <v>0</v>
      </c>
      <c r="Q61" s="60">
        <f t="shared" si="38"/>
        <v>0</v>
      </c>
      <c r="R61" s="60">
        <f t="shared" si="38"/>
        <v>0</v>
      </c>
      <c r="S61" s="60">
        <f t="shared" si="38"/>
        <v>0</v>
      </c>
      <c r="T61" s="60">
        <f t="shared" si="38"/>
        <v>0</v>
      </c>
      <c r="U61" s="60">
        <f t="shared" si="38"/>
        <v>0</v>
      </c>
      <c r="V61" s="60">
        <f t="shared" si="38"/>
        <v>0</v>
      </c>
      <c r="W61" s="60">
        <f t="shared" si="38"/>
        <v>0</v>
      </c>
      <c r="X61" s="60">
        <f t="shared" si="38"/>
        <v>0</v>
      </c>
      <c r="Y61" s="60">
        <f t="shared" si="38"/>
        <v>0</v>
      </c>
      <c r="Z61" s="60">
        <f t="shared" si="38"/>
        <v>0</v>
      </c>
      <c r="AA61" s="60">
        <f t="shared" si="38"/>
        <v>0</v>
      </c>
      <c r="AB61" s="60">
        <f t="shared" si="38"/>
        <v>0</v>
      </c>
      <c r="AC61" s="60">
        <f t="shared" si="38"/>
        <v>0</v>
      </c>
      <c r="AD61" s="60">
        <f t="shared" si="38"/>
        <v>0</v>
      </c>
      <c r="AE61" s="60">
        <f t="shared" si="38"/>
        <v>0</v>
      </c>
      <c r="AF61" s="60">
        <f t="shared" si="38"/>
        <v>0</v>
      </c>
      <c r="AG61" s="60">
        <f t="shared" si="38"/>
        <v>0</v>
      </c>
      <c r="AH61" s="60">
        <f t="shared" si="38"/>
        <v>0</v>
      </c>
      <c r="AI61" s="61">
        <f t="shared" si="38"/>
        <v>0</v>
      </c>
    </row>
    <row r="62" spans="2:35" ht="9">
      <c r="B62" s="51"/>
      <c r="C62" s="67"/>
      <c r="D62" s="70">
        <f>IF('E-1-4'!C39="","",'E-1-4'!C39)</f>
      </c>
      <c r="E62" s="59"/>
      <c r="F62" s="60"/>
      <c r="G62" s="150"/>
      <c r="H62" s="59">
        <f>'E-1-4'!D39/1000</f>
        <v>0</v>
      </c>
      <c r="I62" s="60">
        <f aca="true" t="shared" si="39" ref="I62:AI62">H62</f>
        <v>0</v>
      </c>
      <c r="J62" s="60">
        <f t="shared" si="39"/>
        <v>0</v>
      </c>
      <c r="K62" s="60">
        <f t="shared" si="39"/>
        <v>0</v>
      </c>
      <c r="L62" s="60">
        <f t="shared" si="39"/>
        <v>0</v>
      </c>
      <c r="M62" s="60">
        <f t="shared" si="39"/>
        <v>0</v>
      </c>
      <c r="N62" s="60">
        <f t="shared" si="39"/>
        <v>0</v>
      </c>
      <c r="O62" s="60">
        <f t="shared" si="39"/>
        <v>0</v>
      </c>
      <c r="P62" s="60">
        <f t="shared" si="39"/>
        <v>0</v>
      </c>
      <c r="Q62" s="60">
        <f t="shared" si="39"/>
        <v>0</v>
      </c>
      <c r="R62" s="60">
        <f t="shared" si="39"/>
        <v>0</v>
      </c>
      <c r="S62" s="60">
        <f t="shared" si="39"/>
        <v>0</v>
      </c>
      <c r="T62" s="60">
        <f t="shared" si="39"/>
        <v>0</v>
      </c>
      <c r="U62" s="60">
        <f t="shared" si="39"/>
        <v>0</v>
      </c>
      <c r="V62" s="60">
        <f t="shared" si="39"/>
        <v>0</v>
      </c>
      <c r="W62" s="60">
        <f t="shared" si="39"/>
        <v>0</v>
      </c>
      <c r="X62" s="60">
        <f t="shared" si="39"/>
        <v>0</v>
      </c>
      <c r="Y62" s="60">
        <f t="shared" si="39"/>
        <v>0</v>
      </c>
      <c r="Z62" s="60">
        <f t="shared" si="39"/>
        <v>0</v>
      </c>
      <c r="AA62" s="60">
        <f t="shared" si="39"/>
        <v>0</v>
      </c>
      <c r="AB62" s="60">
        <f t="shared" si="39"/>
        <v>0</v>
      </c>
      <c r="AC62" s="60">
        <f t="shared" si="39"/>
        <v>0</v>
      </c>
      <c r="AD62" s="60">
        <f t="shared" si="39"/>
        <v>0</v>
      </c>
      <c r="AE62" s="60">
        <f t="shared" si="39"/>
        <v>0</v>
      </c>
      <c r="AF62" s="60">
        <f t="shared" si="39"/>
        <v>0</v>
      </c>
      <c r="AG62" s="60">
        <f t="shared" si="39"/>
        <v>0</v>
      </c>
      <c r="AH62" s="60">
        <f t="shared" si="39"/>
        <v>0</v>
      </c>
      <c r="AI62" s="61">
        <f t="shared" si="39"/>
        <v>0</v>
      </c>
    </row>
    <row r="63" spans="2:35" ht="9">
      <c r="B63" s="51"/>
      <c r="C63" s="67"/>
      <c r="D63" s="70">
        <f>IF('E-1-4'!C40="","",'E-1-4'!C40)</f>
      </c>
      <c r="E63" s="59"/>
      <c r="F63" s="60"/>
      <c r="G63" s="150"/>
      <c r="H63" s="59">
        <f>'E-1-4'!D40/1000</f>
        <v>0</v>
      </c>
      <c r="I63" s="60">
        <f aca="true" t="shared" si="40" ref="I63:AI63">H63</f>
        <v>0</v>
      </c>
      <c r="J63" s="60">
        <f t="shared" si="40"/>
        <v>0</v>
      </c>
      <c r="K63" s="60">
        <f t="shared" si="40"/>
        <v>0</v>
      </c>
      <c r="L63" s="60">
        <f t="shared" si="40"/>
        <v>0</v>
      </c>
      <c r="M63" s="60">
        <f t="shared" si="40"/>
        <v>0</v>
      </c>
      <c r="N63" s="60">
        <f t="shared" si="40"/>
        <v>0</v>
      </c>
      <c r="O63" s="60">
        <f t="shared" si="40"/>
        <v>0</v>
      </c>
      <c r="P63" s="60">
        <f t="shared" si="40"/>
        <v>0</v>
      </c>
      <c r="Q63" s="60">
        <f t="shared" si="40"/>
        <v>0</v>
      </c>
      <c r="R63" s="60">
        <f t="shared" si="40"/>
        <v>0</v>
      </c>
      <c r="S63" s="60">
        <f t="shared" si="40"/>
        <v>0</v>
      </c>
      <c r="T63" s="60">
        <f t="shared" si="40"/>
        <v>0</v>
      </c>
      <c r="U63" s="60">
        <f t="shared" si="40"/>
        <v>0</v>
      </c>
      <c r="V63" s="60">
        <f t="shared" si="40"/>
        <v>0</v>
      </c>
      <c r="W63" s="60">
        <f t="shared" si="40"/>
        <v>0</v>
      </c>
      <c r="X63" s="60">
        <f t="shared" si="40"/>
        <v>0</v>
      </c>
      <c r="Y63" s="60">
        <f t="shared" si="40"/>
        <v>0</v>
      </c>
      <c r="Z63" s="60">
        <f t="shared" si="40"/>
        <v>0</v>
      </c>
      <c r="AA63" s="60">
        <f t="shared" si="40"/>
        <v>0</v>
      </c>
      <c r="AB63" s="60">
        <f t="shared" si="40"/>
        <v>0</v>
      </c>
      <c r="AC63" s="60">
        <f t="shared" si="40"/>
        <v>0</v>
      </c>
      <c r="AD63" s="60">
        <f t="shared" si="40"/>
        <v>0</v>
      </c>
      <c r="AE63" s="60">
        <f t="shared" si="40"/>
        <v>0</v>
      </c>
      <c r="AF63" s="60">
        <f t="shared" si="40"/>
        <v>0</v>
      </c>
      <c r="AG63" s="60">
        <f t="shared" si="40"/>
        <v>0</v>
      </c>
      <c r="AH63" s="60">
        <f t="shared" si="40"/>
        <v>0</v>
      </c>
      <c r="AI63" s="61">
        <f t="shared" si="40"/>
        <v>0</v>
      </c>
    </row>
    <row r="64" spans="2:35" ht="9">
      <c r="B64" s="51"/>
      <c r="C64" s="67"/>
      <c r="D64" s="70">
        <f>IF('E-1-4'!C41="","",'E-1-4'!C41)</f>
      </c>
      <c r="E64" s="59"/>
      <c r="F64" s="60"/>
      <c r="G64" s="150"/>
      <c r="H64" s="59">
        <f>'E-1-4'!D41/1000</f>
        <v>0</v>
      </c>
      <c r="I64" s="60">
        <f aca="true" t="shared" si="41" ref="I64:AI64">H64</f>
        <v>0</v>
      </c>
      <c r="J64" s="60">
        <f t="shared" si="41"/>
        <v>0</v>
      </c>
      <c r="K64" s="60">
        <f t="shared" si="41"/>
        <v>0</v>
      </c>
      <c r="L64" s="60">
        <f t="shared" si="41"/>
        <v>0</v>
      </c>
      <c r="M64" s="60">
        <f t="shared" si="41"/>
        <v>0</v>
      </c>
      <c r="N64" s="60">
        <f t="shared" si="41"/>
        <v>0</v>
      </c>
      <c r="O64" s="60">
        <f t="shared" si="41"/>
        <v>0</v>
      </c>
      <c r="P64" s="60">
        <f t="shared" si="41"/>
        <v>0</v>
      </c>
      <c r="Q64" s="60">
        <f t="shared" si="41"/>
        <v>0</v>
      </c>
      <c r="R64" s="60">
        <f t="shared" si="41"/>
        <v>0</v>
      </c>
      <c r="S64" s="60">
        <f t="shared" si="41"/>
        <v>0</v>
      </c>
      <c r="T64" s="60">
        <f t="shared" si="41"/>
        <v>0</v>
      </c>
      <c r="U64" s="60">
        <f t="shared" si="41"/>
        <v>0</v>
      </c>
      <c r="V64" s="60">
        <f t="shared" si="41"/>
        <v>0</v>
      </c>
      <c r="W64" s="60">
        <f t="shared" si="41"/>
        <v>0</v>
      </c>
      <c r="X64" s="60">
        <f t="shared" si="41"/>
        <v>0</v>
      </c>
      <c r="Y64" s="60">
        <f t="shared" si="41"/>
        <v>0</v>
      </c>
      <c r="Z64" s="60">
        <f t="shared" si="41"/>
        <v>0</v>
      </c>
      <c r="AA64" s="60">
        <f t="shared" si="41"/>
        <v>0</v>
      </c>
      <c r="AB64" s="60">
        <f t="shared" si="41"/>
        <v>0</v>
      </c>
      <c r="AC64" s="60">
        <f t="shared" si="41"/>
        <v>0</v>
      </c>
      <c r="AD64" s="60">
        <f t="shared" si="41"/>
        <v>0</v>
      </c>
      <c r="AE64" s="60">
        <f t="shared" si="41"/>
        <v>0</v>
      </c>
      <c r="AF64" s="60">
        <f t="shared" si="41"/>
        <v>0</v>
      </c>
      <c r="AG64" s="60">
        <f t="shared" si="41"/>
        <v>0</v>
      </c>
      <c r="AH64" s="60">
        <f t="shared" si="41"/>
        <v>0</v>
      </c>
      <c r="AI64" s="61">
        <f t="shared" si="41"/>
        <v>0</v>
      </c>
    </row>
    <row r="65" spans="2:35" ht="9">
      <c r="B65" s="51"/>
      <c r="C65" s="71"/>
      <c r="D65" s="70">
        <f>IF('E-1-4'!C42="","",'E-1-4'!C42)</f>
      </c>
      <c r="E65" s="59"/>
      <c r="F65" s="60"/>
      <c r="G65" s="150"/>
      <c r="H65" s="59">
        <f>'E-1-4'!D42/1000</f>
        <v>0</v>
      </c>
      <c r="I65" s="60">
        <f aca="true" t="shared" si="42" ref="I65:AI65">H65</f>
        <v>0</v>
      </c>
      <c r="J65" s="60">
        <f t="shared" si="42"/>
        <v>0</v>
      </c>
      <c r="K65" s="60">
        <f t="shared" si="42"/>
        <v>0</v>
      </c>
      <c r="L65" s="60">
        <f t="shared" si="42"/>
        <v>0</v>
      </c>
      <c r="M65" s="60">
        <f t="shared" si="42"/>
        <v>0</v>
      </c>
      <c r="N65" s="60">
        <f t="shared" si="42"/>
        <v>0</v>
      </c>
      <c r="O65" s="60">
        <f t="shared" si="42"/>
        <v>0</v>
      </c>
      <c r="P65" s="60">
        <f t="shared" si="42"/>
        <v>0</v>
      </c>
      <c r="Q65" s="60">
        <f t="shared" si="42"/>
        <v>0</v>
      </c>
      <c r="R65" s="60">
        <f t="shared" si="42"/>
        <v>0</v>
      </c>
      <c r="S65" s="60">
        <f t="shared" si="42"/>
        <v>0</v>
      </c>
      <c r="T65" s="60">
        <f t="shared" si="42"/>
        <v>0</v>
      </c>
      <c r="U65" s="60">
        <f t="shared" si="42"/>
        <v>0</v>
      </c>
      <c r="V65" s="60">
        <f t="shared" si="42"/>
        <v>0</v>
      </c>
      <c r="W65" s="60">
        <f t="shared" si="42"/>
        <v>0</v>
      </c>
      <c r="X65" s="60">
        <f t="shared" si="42"/>
        <v>0</v>
      </c>
      <c r="Y65" s="60">
        <f t="shared" si="42"/>
        <v>0</v>
      </c>
      <c r="Z65" s="60">
        <f t="shared" si="42"/>
        <v>0</v>
      </c>
      <c r="AA65" s="60">
        <f t="shared" si="42"/>
        <v>0</v>
      </c>
      <c r="AB65" s="60">
        <f t="shared" si="42"/>
        <v>0</v>
      </c>
      <c r="AC65" s="60">
        <f t="shared" si="42"/>
        <v>0</v>
      </c>
      <c r="AD65" s="60">
        <f t="shared" si="42"/>
        <v>0</v>
      </c>
      <c r="AE65" s="60">
        <f t="shared" si="42"/>
        <v>0</v>
      </c>
      <c r="AF65" s="60">
        <f t="shared" si="42"/>
        <v>0</v>
      </c>
      <c r="AG65" s="60">
        <f t="shared" si="42"/>
        <v>0</v>
      </c>
      <c r="AH65" s="60">
        <f t="shared" si="42"/>
        <v>0</v>
      </c>
      <c r="AI65" s="61">
        <f t="shared" si="42"/>
        <v>0</v>
      </c>
    </row>
    <row r="66" spans="2:35" ht="9">
      <c r="B66" s="51"/>
      <c r="C66" s="57" t="s">
        <v>54</v>
      </c>
      <c r="D66" s="58"/>
      <c r="E66" s="59"/>
      <c r="F66" s="60">
        <f>G66/2</f>
        <v>782.4</v>
      </c>
      <c r="G66" s="150">
        <f>H66</f>
        <v>1564.8</v>
      </c>
      <c r="H66" s="59">
        <f>SUM('E-1-4'!D43:D44)/1000</f>
        <v>1564.8</v>
      </c>
      <c r="I66" s="60">
        <f>H66</f>
        <v>1564.8</v>
      </c>
      <c r="J66" s="60">
        <f aca="true" t="shared" si="43" ref="J66:AI67">I66</f>
        <v>1564.8</v>
      </c>
      <c r="K66" s="60">
        <f t="shared" si="43"/>
        <v>1564.8</v>
      </c>
      <c r="L66" s="60">
        <f t="shared" si="43"/>
        <v>1564.8</v>
      </c>
      <c r="M66" s="60">
        <f t="shared" si="43"/>
        <v>1564.8</v>
      </c>
      <c r="N66" s="60">
        <f t="shared" si="43"/>
        <v>1564.8</v>
      </c>
      <c r="O66" s="60">
        <f t="shared" si="43"/>
        <v>1564.8</v>
      </c>
      <c r="P66" s="60">
        <f t="shared" si="43"/>
        <v>1564.8</v>
      </c>
      <c r="Q66" s="60">
        <f t="shared" si="43"/>
        <v>1564.8</v>
      </c>
      <c r="R66" s="60">
        <f t="shared" si="43"/>
        <v>1564.8</v>
      </c>
      <c r="S66" s="60">
        <f t="shared" si="43"/>
        <v>1564.8</v>
      </c>
      <c r="T66" s="60">
        <f t="shared" si="43"/>
        <v>1564.8</v>
      </c>
      <c r="U66" s="60">
        <f t="shared" si="43"/>
        <v>1564.8</v>
      </c>
      <c r="V66" s="60">
        <f t="shared" si="43"/>
        <v>1564.8</v>
      </c>
      <c r="W66" s="60">
        <f t="shared" si="43"/>
        <v>1564.8</v>
      </c>
      <c r="X66" s="60">
        <f t="shared" si="43"/>
        <v>1564.8</v>
      </c>
      <c r="Y66" s="60">
        <f t="shared" si="43"/>
        <v>1564.8</v>
      </c>
      <c r="Z66" s="60">
        <f t="shared" si="43"/>
        <v>1564.8</v>
      </c>
      <c r="AA66" s="60">
        <f t="shared" si="43"/>
        <v>1564.8</v>
      </c>
      <c r="AB66" s="60">
        <f t="shared" si="43"/>
        <v>1564.8</v>
      </c>
      <c r="AC66" s="60">
        <f t="shared" si="43"/>
        <v>1564.8</v>
      </c>
      <c r="AD66" s="60">
        <f t="shared" si="43"/>
        <v>1564.8</v>
      </c>
      <c r="AE66" s="60">
        <f t="shared" si="43"/>
        <v>1564.8</v>
      </c>
      <c r="AF66" s="60">
        <f t="shared" si="43"/>
        <v>1564.8</v>
      </c>
      <c r="AG66" s="60">
        <f t="shared" si="43"/>
        <v>1564.8</v>
      </c>
      <c r="AH66" s="60">
        <f t="shared" si="43"/>
        <v>1564.8</v>
      </c>
      <c r="AI66" s="61">
        <f t="shared" si="43"/>
        <v>1564.8</v>
      </c>
    </row>
    <row r="67" spans="2:35" ht="9">
      <c r="B67" s="51"/>
      <c r="C67" s="72" t="s">
        <v>31</v>
      </c>
      <c r="D67" s="58"/>
      <c r="E67" s="59"/>
      <c r="F67" s="60"/>
      <c r="G67" s="150"/>
      <c r="H67" s="59">
        <f>'E-1-4'!D45/1000</f>
        <v>0</v>
      </c>
      <c r="I67" s="60">
        <f aca="true" t="shared" si="44" ref="I67:J71">H67</f>
        <v>0</v>
      </c>
      <c r="J67" s="60">
        <f t="shared" si="44"/>
        <v>0</v>
      </c>
      <c r="K67" s="60">
        <f t="shared" si="43"/>
        <v>0</v>
      </c>
      <c r="L67" s="60">
        <f t="shared" si="43"/>
        <v>0</v>
      </c>
      <c r="M67" s="60">
        <f t="shared" si="43"/>
        <v>0</v>
      </c>
      <c r="N67" s="60">
        <f t="shared" si="43"/>
        <v>0</v>
      </c>
      <c r="O67" s="60">
        <f t="shared" si="43"/>
        <v>0</v>
      </c>
      <c r="P67" s="60">
        <f t="shared" si="43"/>
        <v>0</v>
      </c>
      <c r="Q67" s="60">
        <f t="shared" si="43"/>
        <v>0</v>
      </c>
      <c r="R67" s="60">
        <f t="shared" si="43"/>
        <v>0</v>
      </c>
      <c r="S67" s="60">
        <f t="shared" si="43"/>
        <v>0</v>
      </c>
      <c r="T67" s="60">
        <f t="shared" si="43"/>
        <v>0</v>
      </c>
      <c r="U67" s="60">
        <f t="shared" si="43"/>
        <v>0</v>
      </c>
      <c r="V67" s="60">
        <f t="shared" si="43"/>
        <v>0</v>
      </c>
      <c r="W67" s="60">
        <f t="shared" si="43"/>
        <v>0</v>
      </c>
      <c r="X67" s="60">
        <f t="shared" si="43"/>
        <v>0</v>
      </c>
      <c r="Y67" s="60">
        <f t="shared" si="43"/>
        <v>0</v>
      </c>
      <c r="Z67" s="60">
        <f t="shared" si="43"/>
        <v>0</v>
      </c>
      <c r="AA67" s="60">
        <f t="shared" si="43"/>
        <v>0</v>
      </c>
      <c r="AB67" s="60">
        <f t="shared" si="43"/>
        <v>0</v>
      </c>
      <c r="AC67" s="60">
        <f t="shared" si="43"/>
        <v>0</v>
      </c>
      <c r="AD67" s="60">
        <f t="shared" si="43"/>
        <v>0</v>
      </c>
      <c r="AE67" s="60">
        <f t="shared" si="43"/>
        <v>0</v>
      </c>
      <c r="AF67" s="60">
        <f t="shared" si="43"/>
        <v>0</v>
      </c>
      <c r="AG67" s="60">
        <f t="shared" si="43"/>
        <v>0</v>
      </c>
      <c r="AH67" s="60">
        <f t="shared" si="43"/>
        <v>0</v>
      </c>
      <c r="AI67" s="61">
        <f t="shared" si="43"/>
        <v>0</v>
      </c>
    </row>
    <row r="68" spans="2:35" ht="9">
      <c r="B68" s="51"/>
      <c r="C68" s="72" t="s">
        <v>116</v>
      </c>
      <c r="D68" s="58"/>
      <c r="E68" s="59"/>
      <c r="F68" s="60"/>
      <c r="G68" s="150"/>
      <c r="H68" s="59">
        <f>'E-1-4'!D46/1000</f>
        <v>0</v>
      </c>
      <c r="I68" s="60">
        <f t="shared" si="44"/>
        <v>0</v>
      </c>
      <c r="J68" s="60">
        <f t="shared" si="44"/>
        <v>0</v>
      </c>
      <c r="K68" s="60">
        <f aca="true" t="shared" si="45" ref="K68:AI68">J68</f>
        <v>0</v>
      </c>
      <c r="L68" s="60">
        <f t="shared" si="45"/>
        <v>0</v>
      </c>
      <c r="M68" s="60">
        <f t="shared" si="45"/>
        <v>0</v>
      </c>
      <c r="N68" s="60">
        <f t="shared" si="45"/>
        <v>0</v>
      </c>
      <c r="O68" s="60">
        <f t="shared" si="45"/>
        <v>0</v>
      </c>
      <c r="P68" s="60">
        <f t="shared" si="45"/>
        <v>0</v>
      </c>
      <c r="Q68" s="60">
        <f t="shared" si="45"/>
        <v>0</v>
      </c>
      <c r="R68" s="60">
        <f t="shared" si="45"/>
        <v>0</v>
      </c>
      <c r="S68" s="60">
        <f t="shared" si="45"/>
        <v>0</v>
      </c>
      <c r="T68" s="60">
        <f t="shared" si="45"/>
        <v>0</v>
      </c>
      <c r="U68" s="60">
        <f t="shared" si="45"/>
        <v>0</v>
      </c>
      <c r="V68" s="60">
        <f t="shared" si="45"/>
        <v>0</v>
      </c>
      <c r="W68" s="60">
        <f t="shared" si="45"/>
        <v>0</v>
      </c>
      <c r="X68" s="60">
        <f t="shared" si="45"/>
        <v>0</v>
      </c>
      <c r="Y68" s="60">
        <f t="shared" si="45"/>
        <v>0</v>
      </c>
      <c r="Z68" s="60">
        <f t="shared" si="45"/>
        <v>0</v>
      </c>
      <c r="AA68" s="60">
        <f t="shared" si="45"/>
        <v>0</v>
      </c>
      <c r="AB68" s="60">
        <f t="shared" si="45"/>
        <v>0</v>
      </c>
      <c r="AC68" s="60">
        <f t="shared" si="45"/>
        <v>0</v>
      </c>
      <c r="AD68" s="60">
        <f t="shared" si="45"/>
        <v>0</v>
      </c>
      <c r="AE68" s="60">
        <f t="shared" si="45"/>
        <v>0</v>
      </c>
      <c r="AF68" s="60">
        <f t="shared" si="45"/>
        <v>0</v>
      </c>
      <c r="AG68" s="60">
        <f t="shared" si="45"/>
        <v>0</v>
      </c>
      <c r="AH68" s="60">
        <f t="shared" si="45"/>
        <v>0</v>
      </c>
      <c r="AI68" s="61">
        <f t="shared" si="45"/>
        <v>0</v>
      </c>
    </row>
    <row r="69" spans="2:35" ht="9">
      <c r="B69" s="51"/>
      <c r="C69" s="72" t="s">
        <v>33</v>
      </c>
      <c r="D69" s="58"/>
      <c r="E69" s="59"/>
      <c r="F69" s="60"/>
      <c r="G69" s="150"/>
      <c r="H69" s="59">
        <f>'E-1-4'!D47/1000</f>
        <v>0</v>
      </c>
      <c r="I69" s="60">
        <f t="shared" si="44"/>
        <v>0</v>
      </c>
      <c r="J69" s="60">
        <f t="shared" si="44"/>
        <v>0</v>
      </c>
      <c r="K69" s="60">
        <f aca="true" t="shared" si="46" ref="K69:AI71">J69</f>
        <v>0</v>
      </c>
      <c r="L69" s="60">
        <f t="shared" si="46"/>
        <v>0</v>
      </c>
      <c r="M69" s="60">
        <f t="shared" si="46"/>
        <v>0</v>
      </c>
      <c r="N69" s="60">
        <f t="shared" si="46"/>
        <v>0</v>
      </c>
      <c r="O69" s="60">
        <f t="shared" si="46"/>
        <v>0</v>
      </c>
      <c r="P69" s="60">
        <f t="shared" si="46"/>
        <v>0</v>
      </c>
      <c r="Q69" s="60">
        <f t="shared" si="46"/>
        <v>0</v>
      </c>
      <c r="R69" s="60">
        <f t="shared" si="46"/>
        <v>0</v>
      </c>
      <c r="S69" s="60">
        <f t="shared" si="46"/>
        <v>0</v>
      </c>
      <c r="T69" s="60">
        <f t="shared" si="46"/>
        <v>0</v>
      </c>
      <c r="U69" s="60">
        <f t="shared" si="46"/>
        <v>0</v>
      </c>
      <c r="V69" s="60">
        <f t="shared" si="46"/>
        <v>0</v>
      </c>
      <c r="W69" s="60">
        <f t="shared" si="46"/>
        <v>0</v>
      </c>
      <c r="X69" s="60">
        <f t="shared" si="46"/>
        <v>0</v>
      </c>
      <c r="Y69" s="60">
        <f t="shared" si="46"/>
        <v>0</v>
      </c>
      <c r="Z69" s="60">
        <f t="shared" si="46"/>
        <v>0</v>
      </c>
      <c r="AA69" s="60">
        <f t="shared" si="46"/>
        <v>0</v>
      </c>
      <c r="AB69" s="60">
        <f t="shared" si="46"/>
        <v>0</v>
      </c>
      <c r="AC69" s="60">
        <f t="shared" si="46"/>
        <v>0</v>
      </c>
      <c r="AD69" s="60">
        <f t="shared" si="46"/>
        <v>0</v>
      </c>
      <c r="AE69" s="60">
        <f t="shared" si="46"/>
        <v>0</v>
      </c>
      <c r="AF69" s="60">
        <f t="shared" si="46"/>
        <v>0</v>
      </c>
      <c r="AG69" s="60">
        <f t="shared" si="46"/>
        <v>0</v>
      </c>
      <c r="AH69" s="60">
        <f t="shared" si="46"/>
        <v>0</v>
      </c>
      <c r="AI69" s="61">
        <f t="shared" si="46"/>
        <v>0</v>
      </c>
    </row>
    <row r="70" spans="2:35" ht="9">
      <c r="B70" s="51"/>
      <c r="C70" s="72" t="s">
        <v>34</v>
      </c>
      <c r="D70" s="58"/>
      <c r="E70" s="59"/>
      <c r="F70" s="60"/>
      <c r="G70" s="150"/>
      <c r="H70" s="59">
        <f>'E-1-4'!D48/1000</f>
        <v>0</v>
      </c>
      <c r="I70" s="60">
        <f t="shared" si="44"/>
        <v>0</v>
      </c>
      <c r="J70" s="60">
        <f t="shared" si="44"/>
        <v>0</v>
      </c>
      <c r="K70" s="60">
        <f t="shared" si="46"/>
        <v>0</v>
      </c>
      <c r="L70" s="60">
        <f t="shared" si="46"/>
        <v>0</v>
      </c>
      <c r="M70" s="60">
        <f t="shared" si="46"/>
        <v>0</v>
      </c>
      <c r="N70" s="60">
        <f t="shared" si="46"/>
        <v>0</v>
      </c>
      <c r="O70" s="60">
        <f t="shared" si="46"/>
        <v>0</v>
      </c>
      <c r="P70" s="60">
        <f t="shared" si="46"/>
        <v>0</v>
      </c>
      <c r="Q70" s="60">
        <f t="shared" si="46"/>
        <v>0</v>
      </c>
      <c r="R70" s="60">
        <f t="shared" si="46"/>
        <v>0</v>
      </c>
      <c r="S70" s="60">
        <f t="shared" si="46"/>
        <v>0</v>
      </c>
      <c r="T70" s="60">
        <f t="shared" si="46"/>
        <v>0</v>
      </c>
      <c r="U70" s="60">
        <f t="shared" si="46"/>
        <v>0</v>
      </c>
      <c r="V70" s="60">
        <f t="shared" si="46"/>
        <v>0</v>
      </c>
      <c r="W70" s="60">
        <f t="shared" si="46"/>
        <v>0</v>
      </c>
      <c r="X70" s="60">
        <f t="shared" si="46"/>
        <v>0</v>
      </c>
      <c r="Y70" s="60">
        <f t="shared" si="46"/>
        <v>0</v>
      </c>
      <c r="Z70" s="60">
        <f t="shared" si="46"/>
        <v>0</v>
      </c>
      <c r="AA70" s="60">
        <f t="shared" si="46"/>
        <v>0</v>
      </c>
      <c r="AB70" s="60">
        <f t="shared" si="46"/>
        <v>0</v>
      </c>
      <c r="AC70" s="60">
        <f t="shared" si="46"/>
        <v>0</v>
      </c>
      <c r="AD70" s="60">
        <f t="shared" si="46"/>
        <v>0</v>
      </c>
      <c r="AE70" s="60">
        <f t="shared" si="46"/>
        <v>0</v>
      </c>
      <c r="AF70" s="60">
        <f t="shared" si="46"/>
        <v>0</v>
      </c>
      <c r="AG70" s="60">
        <f t="shared" si="46"/>
        <v>0</v>
      </c>
      <c r="AH70" s="60">
        <f t="shared" si="46"/>
        <v>0</v>
      </c>
      <c r="AI70" s="61">
        <f t="shared" si="46"/>
        <v>0</v>
      </c>
    </row>
    <row r="71" spans="2:35" ht="9">
      <c r="B71" s="51"/>
      <c r="C71" s="73" t="s">
        <v>65</v>
      </c>
      <c r="D71" s="74"/>
      <c r="E71" s="75"/>
      <c r="F71" s="76"/>
      <c r="G71" s="169"/>
      <c r="H71" s="59">
        <f>'E-1-4'!D49/1000</f>
        <v>0</v>
      </c>
      <c r="I71" s="76">
        <f t="shared" si="44"/>
        <v>0</v>
      </c>
      <c r="J71" s="76">
        <f t="shared" si="44"/>
        <v>0</v>
      </c>
      <c r="K71" s="76">
        <f t="shared" si="46"/>
        <v>0</v>
      </c>
      <c r="L71" s="76">
        <f t="shared" si="46"/>
        <v>0</v>
      </c>
      <c r="M71" s="76">
        <f t="shared" si="46"/>
        <v>0</v>
      </c>
      <c r="N71" s="76">
        <f t="shared" si="46"/>
        <v>0</v>
      </c>
      <c r="O71" s="76">
        <f t="shared" si="46"/>
        <v>0</v>
      </c>
      <c r="P71" s="76">
        <f t="shared" si="46"/>
        <v>0</v>
      </c>
      <c r="Q71" s="76">
        <f t="shared" si="46"/>
        <v>0</v>
      </c>
      <c r="R71" s="76">
        <f t="shared" si="46"/>
        <v>0</v>
      </c>
      <c r="S71" s="76">
        <f t="shared" si="46"/>
        <v>0</v>
      </c>
      <c r="T71" s="76">
        <f t="shared" si="46"/>
        <v>0</v>
      </c>
      <c r="U71" s="76">
        <f t="shared" si="46"/>
        <v>0</v>
      </c>
      <c r="V71" s="76">
        <f t="shared" si="46"/>
        <v>0</v>
      </c>
      <c r="W71" s="76">
        <f t="shared" si="46"/>
        <v>0</v>
      </c>
      <c r="X71" s="76">
        <f t="shared" si="46"/>
        <v>0</v>
      </c>
      <c r="Y71" s="76">
        <f t="shared" si="46"/>
        <v>0</v>
      </c>
      <c r="Z71" s="76">
        <f t="shared" si="46"/>
        <v>0</v>
      </c>
      <c r="AA71" s="76">
        <f t="shared" si="46"/>
        <v>0</v>
      </c>
      <c r="AB71" s="76">
        <f t="shared" si="46"/>
        <v>0</v>
      </c>
      <c r="AC71" s="76">
        <f t="shared" si="46"/>
        <v>0</v>
      </c>
      <c r="AD71" s="76">
        <f t="shared" si="46"/>
        <v>0</v>
      </c>
      <c r="AE71" s="76">
        <f t="shared" si="46"/>
        <v>0</v>
      </c>
      <c r="AF71" s="76">
        <f t="shared" si="46"/>
        <v>0</v>
      </c>
      <c r="AG71" s="76">
        <f t="shared" si="46"/>
        <v>0</v>
      </c>
      <c r="AH71" s="76">
        <f t="shared" si="46"/>
        <v>0</v>
      </c>
      <c r="AI71" s="77">
        <f t="shared" si="46"/>
        <v>0</v>
      </c>
    </row>
    <row r="72" spans="2:35" ht="9">
      <c r="B72" s="30" t="s">
        <v>67</v>
      </c>
      <c r="C72" s="31"/>
      <c r="D72" s="47"/>
      <c r="E72" s="48">
        <f aca="true" t="shared" si="47" ref="E72:AI72">E30-E51</f>
        <v>0</v>
      </c>
      <c r="F72" s="49">
        <f t="shared" si="47"/>
        <v>-782.4</v>
      </c>
      <c r="G72" s="154">
        <f t="shared" si="47"/>
        <v>-1564.8</v>
      </c>
      <c r="H72" s="48">
        <f t="shared" si="47"/>
        <v>-1564.8</v>
      </c>
      <c r="I72" s="160">
        <f t="shared" si="47"/>
        <v>-1564.8</v>
      </c>
      <c r="J72" s="49">
        <f t="shared" si="47"/>
        <v>-1564.8</v>
      </c>
      <c r="K72" s="49">
        <f t="shared" si="47"/>
        <v>-1564.8</v>
      </c>
      <c r="L72" s="49">
        <f t="shared" si="47"/>
        <v>-1564.8</v>
      </c>
      <c r="M72" s="49">
        <f t="shared" si="47"/>
        <v>-1564.8</v>
      </c>
      <c r="N72" s="49">
        <f t="shared" si="47"/>
        <v>-1564.8</v>
      </c>
      <c r="O72" s="49">
        <f t="shared" si="47"/>
        <v>-1564.8</v>
      </c>
      <c r="P72" s="49">
        <f t="shared" si="47"/>
        <v>-1564.8</v>
      </c>
      <c r="Q72" s="49">
        <f t="shared" si="47"/>
        <v>-1564.8</v>
      </c>
      <c r="R72" s="49">
        <f t="shared" si="47"/>
        <v>-1564.8</v>
      </c>
      <c r="S72" s="49">
        <f t="shared" si="47"/>
        <v>-1564.8</v>
      </c>
      <c r="T72" s="49">
        <f t="shared" si="47"/>
        <v>-1564.8</v>
      </c>
      <c r="U72" s="49">
        <f t="shared" si="47"/>
        <v>-1564.8</v>
      </c>
      <c r="V72" s="49">
        <f t="shared" si="47"/>
        <v>-1564.8</v>
      </c>
      <c r="W72" s="49">
        <f t="shared" si="47"/>
        <v>-1564.8</v>
      </c>
      <c r="X72" s="49">
        <f t="shared" si="47"/>
        <v>-1564.8</v>
      </c>
      <c r="Y72" s="49">
        <f t="shared" si="47"/>
        <v>-1564.8</v>
      </c>
      <c r="Z72" s="49">
        <f t="shared" si="47"/>
        <v>-1564.8</v>
      </c>
      <c r="AA72" s="49">
        <f t="shared" si="47"/>
        <v>-1564.8</v>
      </c>
      <c r="AB72" s="49">
        <f t="shared" si="47"/>
        <v>-1564.8</v>
      </c>
      <c r="AC72" s="49">
        <f t="shared" si="47"/>
        <v>-1564.8</v>
      </c>
      <c r="AD72" s="49">
        <f t="shared" si="47"/>
        <v>-1564.8</v>
      </c>
      <c r="AE72" s="49">
        <f t="shared" si="47"/>
        <v>-1564.8</v>
      </c>
      <c r="AF72" s="49">
        <f t="shared" si="47"/>
        <v>-1564.8</v>
      </c>
      <c r="AG72" s="49">
        <f t="shared" si="47"/>
        <v>-1564.8</v>
      </c>
      <c r="AH72" s="49">
        <f t="shared" si="47"/>
        <v>-1564.8</v>
      </c>
      <c r="AI72" s="50">
        <f t="shared" si="47"/>
        <v>-1564.8</v>
      </c>
    </row>
    <row r="73" spans="2:35" ht="9">
      <c r="B73" s="81" t="s">
        <v>125</v>
      </c>
      <c r="C73" s="52" t="s">
        <v>119</v>
      </c>
      <c r="D73" s="53"/>
      <c r="E73" s="54">
        <f>IF(E29&lt;=1,0,IF(E72-D73&lt;0,D74,IF(E72-D73-D74&gt;0,0,ABS(E72-D73-D74))))</f>
        <v>0</v>
      </c>
      <c r="F73" s="55">
        <f aca="true" t="shared" si="48" ref="F73:AI73">IF(F29&lt;=1,0,IF(F72-E73&lt;0,E74,IF(F72-E73-E74&gt;0,0,ABS(F72-E73-E74))))</f>
        <v>0</v>
      </c>
      <c r="G73" s="149">
        <f t="shared" si="48"/>
        <v>0</v>
      </c>
      <c r="H73" s="54">
        <f t="shared" si="48"/>
        <v>0</v>
      </c>
      <c r="I73" s="157">
        <f t="shared" si="48"/>
        <v>0</v>
      </c>
      <c r="J73" s="55">
        <f t="shared" si="48"/>
        <v>782.4</v>
      </c>
      <c r="K73" s="55">
        <f t="shared" si="48"/>
        <v>1564.8</v>
      </c>
      <c r="L73" s="55">
        <f t="shared" si="48"/>
        <v>1564.8</v>
      </c>
      <c r="M73" s="55">
        <f t="shared" si="48"/>
        <v>1564.8</v>
      </c>
      <c r="N73" s="55">
        <f t="shared" si="48"/>
        <v>1564.8</v>
      </c>
      <c r="O73" s="55">
        <f t="shared" si="48"/>
        <v>1564.8</v>
      </c>
      <c r="P73" s="55">
        <f t="shared" si="48"/>
        <v>1564.8</v>
      </c>
      <c r="Q73" s="55">
        <f t="shared" si="48"/>
        <v>1564.8</v>
      </c>
      <c r="R73" s="55">
        <f t="shared" si="48"/>
        <v>1564.8</v>
      </c>
      <c r="S73" s="55">
        <f t="shared" si="48"/>
        <v>1564.8</v>
      </c>
      <c r="T73" s="55">
        <f t="shared" si="48"/>
        <v>1564.8</v>
      </c>
      <c r="U73" s="55">
        <f t="shared" si="48"/>
        <v>1564.8</v>
      </c>
      <c r="V73" s="55">
        <f t="shared" si="48"/>
        <v>1564.8</v>
      </c>
      <c r="W73" s="55">
        <f t="shared" si="48"/>
        <v>1564.8</v>
      </c>
      <c r="X73" s="55">
        <f t="shared" si="48"/>
        <v>1564.8</v>
      </c>
      <c r="Y73" s="55">
        <f t="shared" si="48"/>
        <v>1564.8</v>
      </c>
      <c r="Z73" s="55">
        <f t="shared" si="48"/>
        <v>1564.8</v>
      </c>
      <c r="AA73" s="55">
        <f t="shared" si="48"/>
        <v>1564.8</v>
      </c>
      <c r="AB73" s="55">
        <f t="shared" si="48"/>
        <v>1564.8</v>
      </c>
      <c r="AC73" s="55">
        <f t="shared" si="48"/>
        <v>1564.8</v>
      </c>
      <c r="AD73" s="55">
        <f t="shared" si="48"/>
        <v>1564.8</v>
      </c>
      <c r="AE73" s="55">
        <f t="shared" si="48"/>
        <v>1564.8</v>
      </c>
      <c r="AF73" s="55">
        <f t="shared" si="48"/>
        <v>1564.8</v>
      </c>
      <c r="AG73" s="55">
        <f t="shared" si="48"/>
        <v>1564.8</v>
      </c>
      <c r="AH73" s="55">
        <f t="shared" si="48"/>
        <v>1564.8</v>
      </c>
      <c r="AI73" s="56">
        <f t="shared" si="48"/>
        <v>1564.8</v>
      </c>
    </row>
    <row r="74" spans="2:35" ht="9">
      <c r="B74" s="51"/>
      <c r="C74" s="57" t="s">
        <v>120</v>
      </c>
      <c r="D74" s="58"/>
      <c r="E74" s="59">
        <f>IF(E29&lt;=0,0,IF(E72-D73-D74&lt;0,D75,IF(E72-SUM(D73:D75)&gt;0,0,ABS(E72-SUM(D73:D75)))))</f>
        <v>0</v>
      </c>
      <c r="F74" s="60">
        <f aca="true" t="shared" si="49" ref="F74:AI74">IF(F29&lt;=0,0,IF(F72-E73-E74&lt;0,E75,IF(F72-SUM(E73:E75)&gt;0,0,ABS(F72-SUM(E73:E75)))))</f>
        <v>0</v>
      </c>
      <c r="G74" s="150">
        <f t="shared" si="49"/>
        <v>0</v>
      </c>
      <c r="H74" s="59">
        <f t="shared" si="49"/>
        <v>0</v>
      </c>
      <c r="I74" s="105">
        <f t="shared" si="49"/>
        <v>782.4</v>
      </c>
      <c r="J74" s="60">
        <f t="shared" si="49"/>
        <v>1564.8</v>
      </c>
      <c r="K74" s="60">
        <f t="shared" si="49"/>
        <v>1564.8</v>
      </c>
      <c r="L74" s="60">
        <f t="shared" si="49"/>
        <v>1564.8</v>
      </c>
      <c r="M74" s="60">
        <f t="shared" si="49"/>
        <v>1564.8</v>
      </c>
      <c r="N74" s="60">
        <f t="shared" si="49"/>
        <v>1564.8</v>
      </c>
      <c r="O74" s="60">
        <f t="shared" si="49"/>
        <v>1564.8</v>
      </c>
      <c r="P74" s="60">
        <f t="shared" si="49"/>
        <v>1564.8</v>
      </c>
      <c r="Q74" s="60">
        <f t="shared" si="49"/>
        <v>1564.8</v>
      </c>
      <c r="R74" s="60">
        <f t="shared" si="49"/>
        <v>1564.8</v>
      </c>
      <c r="S74" s="60">
        <f t="shared" si="49"/>
        <v>1564.8</v>
      </c>
      <c r="T74" s="60">
        <f t="shared" si="49"/>
        <v>1564.8</v>
      </c>
      <c r="U74" s="60">
        <f t="shared" si="49"/>
        <v>1564.8</v>
      </c>
      <c r="V74" s="60">
        <f t="shared" si="49"/>
        <v>1564.8</v>
      </c>
      <c r="W74" s="60">
        <f t="shared" si="49"/>
        <v>1564.8</v>
      </c>
      <c r="X74" s="60">
        <f t="shared" si="49"/>
        <v>1564.8</v>
      </c>
      <c r="Y74" s="60">
        <f t="shared" si="49"/>
        <v>1564.8</v>
      </c>
      <c r="Z74" s="60">
        <f t="shared" si="49"/>
        <v>1564.8</v>
      </c>
      <c r="AA74" s="60">
        <f t="shared" si="49"/>
        <v>1564.8</v>
      </c>
      <c r="AB74" s="60">
        <f t="shared" si="49"/>
        <v>1564.8</v>
      </c>
      <c r="AC74" s="60">
        <f t="shared" si="49"/>
        <v>1564.8</v>
      </c>
      <c r="AD74" s="60">
        <f t="shared" si="49"/>
        <v>1564.8</v>
      </c>
      <c r="AE74" s="60">
        <f t="shared" si="49"/>
        <v>1564.8</v>
      </c>
      <c r="AF74" s="60">
        <f t="shared" si="49"/>
        <v>1564.8</v>
      </c>
      <c r="AG74" s="60">
        <f t="shared" si="49"/>
        <v>1564.8</v>
      </c>
      <c r="AH74" s="60">
        <f t="shared" si="49"/>
        <v>1564.8</v>
      </c>
      <c r="AI74" s="61">
        <f t="shared" si="49"/>
        <v>1564.8</v>
      </c>
    </row>
    <row r="75" spans="2:35" ht="9">
      <c r="B75" s="51"/>
      <c r="C75" s="57" t="s">
        <v>121</v>
      </c>
      <c r="D75" s="58"/>
      <c r="E75" s="59">
        <f>IF(E29&lt;=-1,0,IF(E72-SUM(D73:D75)&lt;0,D76,IF(E72-SUM(D73:D76)&gt;0,0,ABS(E72-SUM(D73:D76)))))</f>
        <v>0</v>
      </c>
      <c r="F75" s="60">
        <f aca="true" t="shared" si="50" ref="F75:AI75">IF(F29&lt;=-1,0,IF(F72-SUM(E73:E75)&lt;0,E76,IF(F72-SUM(E73:E76)&gt;0,0,ABS(F72-SUM(E73:E76)))))</f>
        <v>0</v>
      </c>
      <c r="G75" s="150">
        <f t="shared" si="50"/>
        <v>0</v>
      </c>
      <c r="H75" s="59">
        <f t="shared" si="50"/>
        <v>782.4</v>
      </c>
      <c r="I75" s="105">
        <f t="shared" si="50"/>
        <v>1564.8</v>
      </c>
      <c r="J75" s="60">
        <f t="shared" si="50"/>
        <v>1564.8</v>
      </c>
      <c r="K75" s="60">
        <f t="shared" si="50"/>
        <v>1564.8</v>
      </c>
      <c r="L75" s="60">
        <f t="shared" si="50"/>
        <v>1564.8</v>
      </c>
      <c r="M75" s="60">
        <f t="shared" si="50"/>
        <v>1564.8</v>
      </c>
      <c r="N75" s="60">
        <f t="shared" si="50"/>
        <v>1564.8</v>
      </c>
      <c r="O75" s="60">
        <f t="shared" si="50"/>
        <v>1564.8</v>
      </c>
      <c r="P75" s="60">
        <f t="shared" si="50"/>
        <v>1564.8</v>
      </c>
      <c r="Q75" s="60">
        <f t="shared" si="50"/>
        <v>1564.8</v>
      </c>
      <c r="R75" s="60">
        <f t="shared" si="50"/>
        <v>1564.8</v>
      </c>
      <c r="S75" s="60">
        <f t="shared" si="50"/>
        <v>1564.8</v>
      </c>
      <c r="T75" s="60">
        <f t="shared" si="50"/>
        <v>1564.8</v>
      </c>
      <c r="U75" s="60">
        <f t="shared" si="50"/>
        <v>1564.8</v>
      </c>
      <c r="V75" s="60">
        <f t="shared" si="50"/>
        <v>1564.8</v>
      </c>
      <c r="W75" s="60">
        <f t="shared" si="50"/>
        <v>1564.8</v>
      </c>
      <c r="X75" s="60">
        <f t="shared" si="50"/>
        <v>1564.8</v>
      </c>
      <c r="Y75" s="60">
        <f t="shared" si="50"/>
        <v>1564.8</v>
      </c>
      <c r="Z75" s="60">
        <f t="shared" si="50"/>
        <v>1564.8</v>
      </c>
      <c r="AA75" s="60">
        <f t="shared" si="50"/>
        <v>1564.8</v>
      </c>
      <c r="AB75" s="60">
        <f t="shared" si="50"/>
        <v>1564.8</v>
      </c>
      <c r="AC75" s="60">
        <f t="shared" si="50"/>
        <v>1564.8</v>
      </c>
      <c r="AD75" s="60">
        <f t="shared" si="50"/>
        <v>1564.8</v>
      </c>
      <c r="AE75" s="60">
        <f t="shared" si="50"/>
        <v>1564.8</v>
      </c>
      <c r="AF75" s="60">
        <f t="shared" si="50"/>
        <v>1564.8</v>
      </c>
      <c r="AG75" s="60">
        <f t="shared" si="50"/>
        <v>1564.8</v>
      </c>
      <c r="AH75" s="60">
        <f t="shared" si="50"/>
        <v>1564.8</v>
      </c>
      <c r="AI75" s="61">
        <f t="shared" si="50"/>
        <v>1564.8</v>
      </c>
    </row>
    <row r="76" spans="2:35" ht="9">
      <c r="B76" s="51"/>
      <c r="C76" s="57" t="s">
        <v>122</v>
      </c>
      <c r="D76" s="58"/>
      <c r="E76" s="59">
        <f>IF(E29&lt;=-2,0,IF(E72-SUM(D73:D76)&lt;0,D77,IF(E72-SUM(D73:D77)&gt;0,0,ABS(E72-SUM(D73:D77)))))</f>
        <v>0</v>
      </c>
      <c r="F76" s="60">
        <f aca="true" t="shared" si="51" ref="F76:AI76">IF(F29&lt;=-2,0,IF(F72-SUM(E73:E76)&lt;0,E77,IF(F72-SUM(E73:E77)&gt;0,0,ABS(F72-SUM(E73:E77)))))</f>
        <v>0</v>
      </c>
      <c r="G76" s="150">
        <f t="shared" si="51"/>
        <v>782.4</v>
      </c>
      <c r="H76" s="59">
        <f t="shared" si="51"/>
        <v>1564.8</v>
      </c>
      <c r="I76" s="105">
        <f t="shared" si="51"/>
        <v>1564.8</v>
      </c>
      <c r="J76" s="60">
        <f t="shared" si="51"/>
        <v>1564.8</v>
      </c>
      <c r="K76" s="60">
        <f t="shared" si="51"/>
        <v>1564.8</v>
      </c>
      <c r="L76" s="60">
        <f t="shared" si="51"/>
        <v>1564.8</v>
      </c>
      <c r="M76" s="60">
        <f t="shared" si="51"/>
        <v>1564.8</v>
      </c>
      <c r="N76" s="60">
        <f t="shared" si="51"/>
        <v>1564.8</v>
      </c>
      <c r="O76" s="60">
        <f t="shared" si="51"/>
        <v>1564.8</v>
      </c>
      <c r="P76" s="60">
        <f t="shared" si="51"/>
        <v>1564.8</v>
      </c>
      <c r="Q76" s="60">
        <f t="shared" si="51"/>
        <v>1564.8</v>
      </c>
      <c r="R76" s="60">
        <f t="shared" si="51"/>
        <v>1564.8</v>
      </c>
      <c r="S76" s="60">
        <f t="shared" si="51"/>
        <v>1564.8</v>
      </c>
      <c r="T76" s="60">
        <f t="shared" si="51"/>
        <v>1564.8</v>
      </c>
      <c r="U76" s="60">
        <f t="shared" si="51"/>
        <v>1564.8</v>
      </c>
      <c r="V76" s="60">
        <f t="shared" si="51"/>
        <v>1564.8</v>
      </c>
      <c r="W76" s="60">
        <f t="shared" si="51"/>
        <v>1564.8</v>
      </c>
      <c r="X76" s="60">
        <f t="shared" si="51"/>
        <v>1564.8</v>
      </c>
      <c r="Y76" s="60">
        <f t="shared" si="51"/>
        <v>1564.8</v>
      </c>
      <c r="Z76" s="60">
        <f t="shared" si="51"/>
        <v>1564.8</v>
      </c>
      <c r="AA76" s="60">
        <f t="shared" si="51"/>
        <v>1564.8</v>
      </c>
      <c r="AB76" s="60">
        <f t="shared" si="51"/>
        <v>1564.8</v>
      </c>
      <c r="AC76" s="60">
        <f t="shared" si="51"/>
        <v>1564.8</v>
      </c>
      <c r="AD76" s="60">
        <f t="shared" si="51"/>
        <v>1564.8</v>
      </c>
      <c r="AE76" s="60">
        <f t="shared" si="51"/>
        <v>1564.8</v>
      </c>
      <c r="AF76" s="60">
        <f t="shared" si="51"/>
        <v>1564.8</v>
      </c>
      <c r="AG76" s="60">
        <f t="shared" si="51"/>
        <v>1564.8</v>
      </c>
      <c r="AH76" s="60">
        <f t="shared" si="51"/>
        <v>1564.8</v>
      </c>
      <c r="AI76" s="61">
        <f t="shared" si="51"/>
        <v>1564.8</v>
      </c>
    </row>
    <row r="77" spans="2:35" ht="9">
      <c r="B77" s="80"/>
      <c r="C77" s="62" t="s">
        <v>123</v>
      </c>
      <c r="D77" s="63"/>
      <c r="E77" s="64">
        <f>IF(E72&lt;0,ABS(E72),0)</f>
        <v>0</v>
      </c>
      <c r="F77" s="65">
        <f aca="true" t="shared" si="52" ref="F77:AI77">IF(F72&lt;0,ABS(F72),0)</f>
        <v>782.4</v>
      </c>
      <c r="G77" s="151">
        <f t="shared" si="52"/>
        <v>1564.8</v>
      </c>
      <c r="H77" s="64">
        <f t="shared" si="52"/>
        <v>1564.8</v>
      </c>
      <c r="I77" s="158">
        <f t="shared" si="52"/>
        <v>1564.8</v>
      </c>
      <c r="J77" s="65">
        <f t="shared" si="52"/>
        <v>1564.8</v>
      </c>
      <c r="K77" s="65">
        <f t="shared" si="52"/>
        <v>1564.8</v>
      </c>
      <c r="L77" s="65">
        <f t="shared" si="52"/>
        <v>1564.8</v>
      </c>
      <c r="M77" s="65">
        <f t="shared" si="52"/>
        <v>1564.8</v>
      </c>
      <c r="N77" s="65">
        <f t="shared" si="52"/>
        <v>1564.8</v>
      </c>
      <c r="O77" s="65">
        <f t="shared" si="52"/>
        <v>1564.8</v>
      </c>
      <c r="P77" s="65">
        <f t="shared" si="52"/>
        <v>1564.8</v>
      </c>
      <c r="Q77" s="65">
        <f t="shared" si="52"/>
        <v>1564.8</v>
      </c>
      <c r="R77" s="65">
        <f t="shared" si="52"/>
        <v>1564.8</v>
      </c>
      <c r="S77" s="65">
        <f t="shared" si="52"/>
        <v>1564.8</v>
      </c>
      <c r="T77" s="65">
        <f t="shared" si="52"/>
        <v>1564.8</v>
      </c>
      <c r="U77" s="65">
        <f t="shared" si="52"/>
        <v>1564.8</v>
      </c>
      <c r="V77" s="65">
        <f t="shared" si="52"/>
        <v>1564.8</v>
      </c>
      <c r="W77" s="65">
        <f t="shared" si="52"/>
        <v>1564.8</v>
      </c>
      <c r="X77" s="65">
        <f t="shared" si="52"/>
        <v>1564.8</v>
      </c>
      <c r="Y77" s="65">
        <f t="shared" si="52"/>
        <v>1564.8</v>
      </c>
      <c r="Z77" s="65">
        <f t="shared" si="52"/>
        <v>1564.8</v>
      </c>
      <c r="AA77" s="65">
        <f t="shared" si="52"/>
        <v>1564.8</v>
      </c>
      <c r="AB77" s="65">
        <f t="shared" si="52"/>
        <v>1564.8</v>
      </c>
      <c r="AC77" s="65">
        <f t="shared" si="52"/>
        <v>1564.8</v>
      </c>
      <c r="AD77" s="65">
        <f t="shared" si="52"/>
        <v>1564.8</v>
      </c>
      <c r="AE77" s="65">
        <f t="shared" si="52"/>
        <v>1564.8</v>
      </c>
      <c r="AF77" s="65">
        <f t="shared" si="52"/>
        <v>1564.8</v>
      </c>
      <c r="AG77" s="65">
        <f t="shared" si="52"/>
        <v>1564.8</v>
      </c>
      <c r="AH77" s="65">
        <f t="shared" si="52"/>
        <v>1564.8</v>
      </c>
      <c r="AI77" s="66">
        <f t="shared" si="52"/>
        <v>1564.8</v>
      </c>
    </row>
    <row r="78" spans="2:35" ht="9">
      <c r="B78" s="30" t="s">
        <v>124</v>
      </c>
      <c r="C78" s="31"/>
      <c r="D78" s="47"/>
      <c r="E78" s="48">
        <f aca="true" t="shared" si="53" ref="E78:AI78">IF(E72-SUM(D73:D77)&lt;0,0,E72-SUM(D73:D77))</f>
        <v>0</v>
      </c>
      <c r="F78" s="49">
        <f t="shared" si="53"/>
        <v>0</v>
      </c>
      <c r="G78" s="154">
        <f t="shared" si="53"/>
        <v>0</v>
      </c>
      <c r="H78" s="48">
        <f t="shared" si="53"/>
        <v>0</v>
      </c>
      <c r="I78" s="160">
        <f t="shared" si="53"/>
        <v>0</v>
      </c>
      <c r="J78" s="49">
        <f t="shared" si="53"/>
        <v>0</v>
      </c>
      <c r="K78" s="49">
        <f t="shared" si="53"/>
        <v>0</v>
      </c>
      <c r="L78" s="49">
        <f t="shared" si="53"/>
        <v>0</v>
      </c>
      <c r="M78" s="49">
        <f t="shared" si="53"/>
        <v>0</v>
      </c>
      <c r="N78" s="49">
        <f t="shared" si="53"/>
        <v>0</v>
      </c>
      <c r="O78" s="49">
        <f t="shared" si="53"/>
        <v>0</v>
      </c>
      <c r="P78" s="49">
        <f t="shared" si="53"/>
        <v>0</v>
      </c>
      <c r="Q78" s="49">
        <f t="shared" si="53"/>
        <v>0</v>
      </c>
      <c r="R78" s="49">
        <f t="shared" si="53"/>
        <v>0</v>
      </c>
      <c r="S78" s="49">
        <f t="shared" si="53"/>
        <v>0</v>
      </c>
      <c r="T78" s="49">
        <f t="shared" si="53"/>
        <v>0</v>
      </c>
      <c r="U78" s="49">
        <f t="shared" si="53"/>
        <v>0</v>
      </c>
      <c r="V78" s="49">
        <f t="shared" si="53"/>
        <v>0</v>
      </c>
      <c r="W78" s="49">
        <f t="shared" si="53"/>
        <v>0</v>
      </c>
      <c r="X78" s="49">
        <f t="shared" si="53"/>
        <v>0</v>
      </c>
      <c r="Y78" s="49">
        <f t="shared" si="53"/>
        <v>0</v>
      </c>
      <c r="Z78" s="49">
        <f t="shared" si="53"/>
        <v>0</v>
      </c>
      <c r="AA78" s="49">
        <f t="shared" si="53"/>
        <v>0</v>
      </c>
      <c r="AB78" s="49">
        <f t="shared" si="53"/>
        <v>0</v>
      </c>
      <c r="AC78" s="49">
        <f t="shared" si="53"/>
        <v>0</v>
      </c>
      <c r="AD78" s="49">
        <f t="shared" si="53"/>
        <v>0</v>
      </c>
      <c r="AE78" s="49">
        <f t="shared" si="53"/>
        <v>0</v>
      </c>
      <c r="AF78" s="49">
        <f t="shared" si="53"/>
        <v>0</v>
      </c>
      <c r="AG78" s="49">
        <f t="shared" si="53"/>
        <v>0</v>
      </c>
      <c r="AH78" s="49">
        <f t="shared" si="53"/>
        <v>0</v>
      </c>
      <c r="AI78" s="50">
        <f t="shared" si="53"/>
        <v>0</v>
      </c>
    </row>
    <row r="79" spans="2:35" ht="9">
      <c r="B79" s="30" t="s">
        <v>48</v>
      </c>
      <c r="C79" s="78" t="s">
        <v>73</v>
      </c>
      <c r="D79" s="79">
        <v>0.4205</v>
      </c>
      <c r="E79" s="48">
        <f aca="true" t="shared" si="54" ref="E79:AI79">E78*$D$79</f>
        <v>0</v>
      </c>
      <c r="F79" s="49">
        <f t="shared" si="54"/>
        <v>0</v>
      </c>
      <c r="G79" s="154">
        <f t="shared" si="54"/>
        <v>0</v>
      </c>
      <c r="H79" s="48">
        <f t="shared" si="54"/>
        <v>0</v>
      </c>
      <c r="I79" s="160">
        <f t="shared" si="54"/>
        <v>0</v>
      </c>
      <c r="J79" s="49">
        <f t="shared" si="54"/>
        <v>0</v>
      </c>
      <c r="K79" s="49">
        <f t="shared" si="54"/>
        <v>0</v>
      </c>
      <c r="L79" s="49">
        <f t="shared" si="54"/>
        <v>0</v>
      </c>
      <c r="M79" s="49">
        <f t="shared" si="54"/>
        <v>0</v>
      </c>
      <c r="N79" s="49">
        <f t="shared" si="54"/>
        <v>0</v>
      </c>
      <c r="O79" s="49">
        <f t="shared" si="54"/>
        <v>0</v>
      </c>
      <c r="P79" s="49">
        <f t="shared" si="54"/>
        <v>0</v>
      </c>
      <c r="Q79" s="49">
        <f t="shared" si="54"/>
        <v>0</v>
      </c>
      <c r="R79" s="49">
        <f t="shared" si="54"/>
        <v>0</v>
      </c>
      <c r="S79" s="49">
        <f t="shared" si="54"/>
        <v>0</v>
      </c>
      <c r="T79" s="49">
        <f t="shared" si="54"/>
        <v>0</v>
      </c>
      <c r="U79" s="49">
        <f t="shared" si="54"/>
        <v>0</v>
      </c>
      <c r="V79" s="49">
        <f t="shared" si="54"/>
        <v>0</v>
      </c>
      <c r="W79" s="49">
        <f t="shared" si="54"/>
        <v>0</v>
      </c>
      <c r="X79" s="49">
        <f t="shared" si="54"/>
        <v>0</v>
      </c>
      <c r="Y79" s="49">
        <f t="shared" si="54"/>
        <v>0</v>
      </c>
      <c r="Z79" s="49">
        <f t="shared" si="54"/>
        <v>0</v>
      </c>
      <c r="AA79" s="49">
        <f t="shared" si="54"/>
        <v>0</v>
      </c>
      <c r="AB79" s="49">
        <f t="shared" si="54"/>
        <v>0</v>
      </c>
      <c r="AC79" s="49">
        <f t="shared" si="54"/>
        <v>0</v>
      </c>
      <c r="AD79" s="49">
        <f t="shared" si="54"/>
        <v>0</v>
      </c>
      <c r="AE79" s="49">
        <f t="shared" si="54"/>
        <v>0</v>
      </c>
      <c r="AF79" s="49">
        <f t="shared" si="54"/>
        <v>0</v>
      </c>
      <c r="AG79" s="49">
        <f t="shared" si="54"/>
        <v>0</v>
      </c>
      <c r="AH79" s="49">
        <f t="shared" si="54"/>
        <v>0</v>
      </c>
      <c r="AI79" s="50">
        <f t="shared" si="54"/>
        <v>0</v>
      </c>
    </row>
    <row r="80" spans="2:35" ht="9">
      <c r="B80" s="30" t="s">
        <v>68</v>
      </c>
      <c r="C80" s="31"/>
      <c r="D80" s="47"/>
      <c r="E80" s="48">
        <f>E72-E79</f>
        <v>0</v>
      </c>
      <c r="F80" s="49">
        <f aca="true" t="shared" si="55" ref="F80:AI80">F72-F79</f>
        <v>-782.4</v>
      </c>
      <c r="G80" s="154">
        <f t="shared" si="55"/>
        <v>-1564.8</v>
      </c>
      <c r="H80" s="48">
        <f t="shared" si="55"/>
        <v>-1564.8</v>
      </c>
      <c r="I80" s="160">
        <f t="shared" si="55"/>
        <v>-1564.8</v>
      </c>
      <c r="J80" s="49">
        <f t="shared" si="55"/>
        <v>-1564.8</v>
      </c>
      <c r="K80" s="49">
        <f t="shared" si="55"/>
        <v>-1564.8</v>
      </c>
      <c r="L80" s="49">
        <f t="shared" si="55"/>
        <v>-1564.8</v>
      </c>
      <c r="M80" s="49">
        <f t="shared" si="55"/>
        <v>-1564.8</v>
      </c>
      <c r="N80" s="49">
        <f t="shared" si="55"/>
        <v>-1564.8</v>
      </c>
      <c r="O80" s="49">
        <f t="shared" si="55"/>
        <v>-1564.8</v>
      </c>
      <c r="P80" s="49">
        <f t="shared" si="55"/>
        <v>-1564.8</v>
      </c>
      <c r="Q80" s="49">
        <f t="shared" si="55"/>
        <v>-1564.8</v>
      </c>
      <c r="R80" s="49">
        <f t="shared" si="55"/>
        <v>-1564.8</v>
      </c>
      <c r="S80" s="49">
        <f t="shared" si="55"/>
        <v>-1564.8</v>
      </c>
      <c r="T80" s="49">
        <f t="shared" si="55"/>
        <v>-1564.8</v>
      </c>
      <c r="U80" s="49">
        <f t="shared" si="55"/>
        <v>-1564.8</v>
      </c>
      <c r="V80" s="49">
        <f t="shared" si="55"/>
        <v>-1564.8</v>
      </c>
      <c r="W80" s="49">
        <f t="shared" si="55"/>
        <v>-1564.8</v>
      </c>
      <c r="X80" s="49">
        <f t="shared" si="55"/>
        <v>-1564.8</v>
      </c>
      <c r="Y80" s="49">
        <f t="shared" si="55"/>
        <v>-1564.8</v>
      </c>
      <c r="Z80" s="49">
        <f t="shared" si="55"/>
        <v>-1564.8</v>
      </c>
      <c r="AA80" s="49">
        <f t="shared" si="55"/>
        <v>-1564.8</v>
      </c>
      <c r="AB80" s="49">
        <f t="shared" si="55"/>
        <v>-1564.8</v>
      </c>
      <c r="AC80" s="49">
        <f t="shared" si="55"/>
        <v>-1564.8</v>
      </c>
      <c r="AD80" s="49">
        <f t="shared" si="55"/>
        <v>-1564.8</v>
      </c>
      <c r="AE80" s="49">
        <f t="shared" si="55"/>
        <v>-1564.8</v>
      </c>
      <c r="AF80" s="49">
        <f t="shared" si="55"/>
        <v>-1564.8</v>
      </c>
      <c r="AG80" s="49">
        <f t="shared" si="55"/>
        <v>-1564.8</v>
      </c>
      <c r="AH80" s="49">
        <f t="shared" si="55"/>
        <v>-1564.8</v>
      </c>
      <c r="AI80" s="50">
        <f t="shared" si="55"/>
        <v>-1564.8</v>
      </c>
    </row>
    <row r="81" spans="2:35" ht="9">
      <c r="B81" s="30" t="s">
        <v>72</v>
      </c>
      <c r="C81" s="31"/>
      <c r="D81" s="47"/>
      <c r="E81" s="48">
        <f>E80</f>
        <v>0</v>
      </c>
      <c r="F81" s="49">
        <f>E84+F80</f>
        <v>-782.4</v>
      </c>
      <c r="G81" s="154">
        <f aca="true" t="shared" si="56" ref="G81:AI81">F84+G80</f>
        <v>-2347.2</v>
      </c>
      <c r="H81" s="48">
        <f t="shared" si="56"/>
        <v>-3912</v>
      </c>
      <c r="I81" s="160">
        <f t="shared" si="56"/>
        <v>-5476.8</v>
      </c>
      <c r="J81" s="49">
        <f t="shared" si="56"/>
        <v>-7041.6</v>
      </c>
      <c r="K81" s="49">
        <f t="shared" si="56"/>
        <v>-8606.4</v>
      </c>
      <c r="L81" s="49">
        <f t="shared" si="56"/>
        <v>-10171.199999999999</v>
      </c>
      <c r="M81" s="49">
        <f t="shared" si="56"/>
        <v>-11735.999999999998</v>
      </c>
      <c r="N81" s="49">
        <f t="shared" si="56"/>
        <v>-13300.799999999997</v>
      </c>
      <c r="O81" s="49">
        <f t="shared" si="56"/>
        <v>-14865.599999999997</v>
      </c>
      <c r="P81" s="49">
        <f t="shared" si="56"/>
        <v>-16430.399999999998</v>
      </c>
      <c r="Q81" s="49">
        <f t="shared" si="56"/>
        <v>-17995.199999999997</v>
      </c>
      <c r="R81" s="49">
        <f t="shared" si="56"/>
        <v>-19559.999999999996</v>
      </c>
      <c r="S81" s="49">
        <f t="shared" si="56"/>
        <v>-21124.799999999996</v>
      </c>
      <c r="T81" s="49">
        <f t="shared" si="56"/>
        <v>-22689.599999999995</v>
      </c>
      <c r="U81" s="49">
        <f t="shared" si="56"/>
        <v>-24254.399999999994</v>
      </c>
      <c r="V81" s="49">
        <f t="shared" si="56"/>
        <v>-25819.199999999993</v>
      </c>
      <c r="W81" s="49">
        <f t="shared" si="56"/>
        <v>-27383.999999999993</v>
      </c>
      <c r="X81" s="49">
        <f t="shared" si="56"/>
        <v>-28948.799999999992</v>
      </c>
      <c r="Y81" s="49">
        <f t="shared" si="56"/>
        <v>-30513.59999999999</v>
      </c>
      <c r="Z81" s="49">
        <f t="shared" si="56"/>
        <v>-32078.39999999999</v>
      </c>
      <c r="AA81" s="49">
        <f t="shared" si="56"/>
        <v>-33643.19999999999</v>
      </c>
      <c r="AB81" s="49">
        <f t="shared" si="56"/>
        <v>-35207.99999999999</v>
      </c>
      <c r="AC81" s="49">
        <f t="shared" si="56"/>
        <v>-36772.799999999996</v>
      </c>
      <c r="AD81" s="49">
        <f t="shared" si="56"/>
        <v>-38337.6</v>
      </c>
      <c r="AE81" s="49">
        <f t="shared" si="56"/>
        <v>-39902.4</v>
      </c>
      <c r="AF81" s="49">
        <f t="shared" si="56"/>
        <v>-41467.200000000004</v>
      </c>
      <c r="AG81" s="49">
        <f t="shared" si="56"/>
        <v>-43032.00000000001</v>
      </c>
      <c r="AH81" s="49">
        <f t="shared" si="56"/>
        <v>-44596.80000000001</v>
      </c>
      <c r="AI81" s="50">
        <f t="shared" si="56"/>
        <v>-46161.60000000001</v>
      </c>
    </row>
    <row r="82" spans="2:35" ht="9">
      <c r="B82" s="30" t="s">
        <v>69</v>
      </c>
      <c r="C82" s="31"/>
      <c r="D82" s="47"/>
      <c r="E82" s="48"/>
      <c r="F82" s="49"/>
      <c r="G82" s="154"/>
      <c r="H82" s="322"/>
      <c r="I82" s="323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5"/>
    </row>
    <row r="83" spans="2:35" ht="9">
      <c r="B83" s="30" t="s">
        <v>70</v>
      </c>
      <c r="C83" s="31"/>
      <c r="D83" s="47"/>
      <c r="E83" s="48"/>
      <c r="F83" s="49"/>
      <c r="G83" s="154"/>
      <c r="H83" s="322"/>
      <c r="I83" s="323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5"/>
    </row>
    <row r="84" spans="2:35" ht="9">
      <c r="B84" s="30" t="s">
        <v>71</v>
      </c>
      <c r="C84" s="31"/>
      <c r="D84" s="47"/>
      <c r="E84" s="48">
        <f>E81-E82-E83</f>
        <v>0</v>
      </c>
      <c r="F84" s="49">
        <f aca="true" t="shared" si="57" ref="F84:AI84">F81-F82-F83</f>
        <v>-782.4</v>
      </c>
      <c r="G84" s="154">
        <f t="shared" si="57"/>
        <v>-2347.2</v>
      </c>
      <c r="H84" s="48">
        <f t="shared" si="57"/>
        <v>-3912</v>
      </c>
      <c r="I84" s="160">
        <f t="shared" si="57"/>
        <v>-5476.8</v>
      </c>
      <c r="J84" s="49">
        <f t="shared" si="57"/>
        <v>-7041.6</v>
      </c>
      <c r="K84" s="49">
        <f t="shared" si="57"/>
        <v>-8606.4</v>
      </c>
      <c r="L84" s="49">
        <f t="shared" si="57"/>
        <v>-10171.199999999999</v>
      </c>
      <c r="M84" s="49">
        <f t="shared" si="57"/>
        <v>-11735.999999999998</v>
      </c>
      <c r="N84" s="49">
        <f t="shared" si="57"/>
        <v>-13300.799999999997</v>
      </c>
      <c r="O84" s="49">
        <f t="shared" si="57"/>
        <v>-14865.599999999997</v>
      </c>
      <c r="P84" s="49">
        <f t="shared" si="57"/>
        <v>-16430.399999999998</v>
      </c>
      <c r="Q84" s="49">
        <f t="shared" si="57"/>
        <v>-17995.199999999997</v>
      </c>
      <c r="R84" s="49">
        <f t="shared" si="57"/>
        <v>-19559.999999999996</v>
      </c>
      <c r="S84" s="49">
        <f t="shared" si="57"/>
        <v>-21124.799999999996</v>
      </c>
      <c r="T84" s="49">
        <f t="shared" si="57"/>
        <v>-22689.599999999995</v>
      </c>
      <c r="U84" s="49">
        <f t="shared" si="57"/>
        <v>-24254.399999999994</v>
      </c>
      <c r="V84" s="49">
        <f t="shared" si="57"/>
        <v>-25819.199999999993</v>
      </c>
      <c r="W84" s="49">
        <f t="shared" si="57"/>
        <v>-27383.999999999993</v>
      </c>
      <c r="X84" s="49">
        <f t="shared" si="57"/>
        <v>-28948.799999999992</v>
      </c>
      <c r="Y84" s="49">
        <f t="shared" si="57"/>
        <v>-30513.59999999999</v>
      </c>
      <c r="Z84" s="49">
        <f t="shared" si="57"/>
        <v>-32078.39999999999</v>
      </c>
      <c r="AA84" s="49">
        <f t="shared" si="57"/>
        <v>-33643.19999999999</v>
      </c>
      <c r="AB84" s="49">
        <f t="shared" si="57"/>
        <v>-35207.99999999999</v>
      </c>
      <c r="AC84" s="49">
        <f t="shared" si="57"/>
        <v>-36772.799999999996</v>
      </c>
      <c r="AD84" s="49">
        <f t="shared" si="57"/>
        <v>-38337.6</v>
      </c>
      <c r="AE84" s="49">
        <f t="shared" si="57"/>
        <v>-39902.4</v>
      </c>
      <c r="AF84" s="49">
        <f t="shared" si="57"/>
        <v>-41467.200000000004</v>
      </c>
      <c r="AG84" s="49">
        <f t="shared" si="57"/>
        <v>-43032.00000000001</v>
      </c>
      <c r="AH84" s="49">
        <f t="shared" si="57"/>
        <v>-44596.80000000001</v>
      </c>
      <c r="AI84" s="50">
        <f t="shared" si="57"/>
        <v>-46161.60000000001</v>
      </c>
    </row>
    <row r="85" spans="2:26" ht="8.25">
      <c r="B85" s="27"/>
      <c r="C85" s="27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2:26" ht="8.25">
      <c r="B86" s="27"/>
      <c r="C86" s="27"/>
      <c r="D86" s="27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2:26" ht="8.25">
      <c r="B87" s="27"/>
      <c r="C87" s="27"/>
      <c r="D87" s="27"/>
      <c r="E87" s="2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2:35" s="1" customFormat="1" ht="12.75">
      <c r="B88" s="24" t="s">
        <v>75</v>
      </c>
      <c r="C88" s="24"/>
      <c r="Z88" s="2"/>
      <c r="AC88" s="2"/>
      <c r="AD88" s="2"/>
      <c r="AE88" s="2"/>
      <c r="AF88" s="2"/>
      <c r="AG88" s="2"/>
      <c r="AH88" s="2"/>
      <c r="AI88" s="2"/>
    </row>
    <row r="89" spans="2:35" ht="9">
      <c r="B89" s="27"/>
      <c r="C89" s="27"/>
      <c r="Z89" s="29"/>
      <c r="AC89" s="29"/>
      <c r="AD89" s="29"/>
      <c r="AE89" s="29"/>
      <c r="AF89" s="29"/>
      <c r="AG89" s="29"/>
      <c r="AH89" s="29"/>
      <c r="AI89" s="29" t="s">
        <v>86</v>
      </c>
    </row>
    <row r="90" spans="2:35" ht="9">
      <c r="B90" s="30"/>
      <c r="C90" s="31"/>
      <c r="D90" s="32" t="s">
        <v>148</v>
      </c>
      <c r="E90" s="33">
        <v>-2</v>
      </c>
      <c r="F90" s="34">
        <v>-1</v>
      </c>
      <c r="G90" s="147">
        <v>0</v>
      </c>
      <c r="H90" s="33">
        <v>1</v>
      </c>
      <c r="I90" s="155">
        <v>2</v>
      </c>
      <c r="J90" s="34">
        <v>3</v>
      </c>
      <c r="K90" s="34">
        <v>4</v>
      </c>
      <c r="L90" s="34">
        <v>5</v>
      </c>
      <c r="M90" s="34">
        <v>6</v>
      </c>
      <c r="N90" s="34">
        <v>7</v>
      </c>
      <c r="O90" s="34">
        <v>8</v>
      </c>
      <c r="P90" s="34">
        <v>9</v>
      </c>
      <c r="Q90" s="34">
        <v>10</v>
      </c>
      <c r="R90" s="34">
        <v>11</v>
      </c>
      <c r="S90" s="34">
        <v>12</v>
      </c>
      <c r="T90" s="34">
        <v>13</v>
      </c>
      <c r="U90" s="34">
        <v>14</v>
      </c>
      <c r="V90" s="34">
        <v>15</v>
      </c>
      <c r="W90" s="34">
        <v>16</v>
      </c>
      <c r="X90" s="34">
        <v>17</v>
      </c>
      <c r="Y90" s="34">
        <v>18</v>
      </c>
      <c r="Z90" s="34">
        <v>19</v>
      </c>
      <c r="AA90" s="34">
        <v>20</v>
      </c>
      <c r="AB90" s="34">
        <v>21</v>
      </c>
      <c r="AC90" s="34">
        <v>22</v>
      </c>
      <c r="AD90" s="34">
        <v>23</v>
      </c>
      <c r="AE90" s="34">
        <v>24</v>
      </c>
      <c r="AF90" s="34">
        <v>25</v>
      </c>
      <c r="AG90" s="34">
        <v>26</v>
      </c>
      <c r="AH90" s="34">
        <v>27</v>
      </c>
      <c r="AI90" s="35">
        <v>28</v>
      </c>
    </row>
    <row r="91" spans="2:35" ht="9">
      <c r="B91" s="36" t="s">
        <v>79</v>
      </c>
      <c r="C91" s="27"/>
      <c r="D91" s="37"/>
      <c r="E91" s="38">
        <f>SUM(E92:E96)</f>
        <v>0</v>
      </c>
      <c r="F91" s="39">
        <f aca="true" t="shared" si="58" ref="F91:AI91">SUM(F92:F96)</f>
        <v>-782.4</v>
      </c>
      <c r="G91" s="148">
        <f t="shared" si="58"/>
        <v>-1564.8</v>
      </c>
      <c r="H91" s="38">
        <f t="shared" si="58"/>
        <v>-1564.8</v>
      </c>
      <c r="I91" s="156">
        <f t="shared" si="58"/>
        <v>-1564.8</v>
      </c>
      <c r="J91" s="39">
        <f t="shared" si="58"/>
        <v>-1564.8</v>
      </c>
      <c r="K91" s="39">
        <f t="shared" si="58"/>
        <v>-1564.8</v>
      </c>
      <c r="L91" s="39">
        <f t="shared" si="58"/>
        <v>-1564.8</v>
      </c>
      <c r="M91" s="39">
        <f t="shared" si="58"/>
        <v>-1564.8</v>
      </c>
      <c r="N91" s="39">
        <f t="shared" si="58"/>
        <v>-1564.8</v>
      </c>
      <c r="O91" s="39">
        <f t="shared" si="58"/>
        <v>-1564.8</v>
      </c>
      <c r="P91" s="39">
        <f t="shared" si="58"/>
        <v>-1564.8</v>
      </c>
      <c r="Q91" s="39">
        <f t="shared" si="58"/>
        <v>-1564.8</v>
      </c>
      <c r="R91" s="39">
        <f t="shared" si="58"/>
        <v>-1564.8</v>
      </c>
      <c r="S91" s="39">
        <f t="shared" si="58"/>
        <v>-1564.8</v>
      </c>
      <c r="T91" s="39">
        <f t="shared" si="58"/>
        <v>-1564.8</v>
      </c>
      <c r="U91" s="39">
        <f t="shared" si="58"/>
        <v>-1564.8</v>
      </c>
      <c r="V91" s="39">
        <f t="shared" si="58"/>
        <v>-1564.8</v>
      </c>
      <c r="W91" s="39">
        <f t="shared" si="58"/>
        <v>-1564.8</v>
      </c>
      <c r="X91" s="39">
        <f t="shared" si="58"/>
        <v>-1564.8</v>
      </c>
      <c r="Y91" s="39">
        <f t="shared" si="58"/>
        <v>-1564.8</v>
      </c>
      <c r="Z91" s="39">
        <f t="shared" si="58"/>
        <v>-1564.8</v>
      </c>
      <c r="AA91" s="39">
        <f t="shared" si="58"/>
        <v>-1564.8</v>
      </c>
      <c r="AB91" s="39">
        <f t="shared" si="58"/>
        <v>-1564.8</v>
      </c>
      <c r="AC91" s="39">
        <f t="shared" si="58"/>
        <v>-1564.8</v>
      </c>
      <c r="AD91" s="39">
        <f t="shared" si="58"/>
        <v>-1564.8</v>
      </c>
      <c r="AE91" s="39">
        <f t="shared" si="58"/>
        <v>-1564.8</v>
      </c>
      <c r="AF91" s="39">
        <f t="shared" si="58"/>
        <v>-1564.8</v>
      </c>
      <c r="AG91" s="39">
        <f t="shared" si="58"/>
        <v>-1564.8</v>
      </c>
      <c r="AH91" s="39">
        <f t="shared" si="58"/>
        <v>-1564.8</v>
      </c>
      <c r="AI91" s="40">
        <f t="shared" si="58"/>
        <v>-1564.8</v>
      </c>
    </row>
    <row r="92" spans="2:35" ht="9">
      <c r="B92" s="36"/>
      <c r="C92" s="52" t="s">
        <v>74</v>
      </c>
      <c r="D92" s="53"/>
      <c r="E92" s="54">
        <f aca="true" t="shared" si="59" ref="E92:AI92">E80</f>
        <v>0</v>
      </c>
      <c r="F92" s="55">
        <f>F80</f>
        <v>-782.4</v>
      </c>
      <c r="G92" s="149">
        <f t="shared" si="59"/>
        <v>-1564.8</v>
      </c>
      <c r="H92" s="54">
        <f t="shared" si="59"/>
        <v>-1564.8</v>
      </c>
      <c r="I92" s="157">
        <f t="shared" si="59"/>
        <v>-1564.8</v>
      </c>
      <c r="J92" s="55">
        <f t="shared" si="59"/>
        <v>-1564.8</v>
      </c>
      <c r="K92" s="55">
        <f t="shared" si="59"/>
        <v>-1564.8</v>
      </c>
      <c r="L92" s="55">
        <f t="shared" si="59"/>
        <v>-1564.8</v>
      </c>
      <c r="M92" s="55">
        <f t="shared" si="59"/>
        <v>-1564.8</v>
      </c>
      <c r="N92" s="55">
        <f t="shared" si="59"/>
        <v>-1564.8</v>
      </c>
      <c r="O92" s="55">
        <f t="shared" si="59"/>
        <v>-1564.8</v>
      </c>
      <c r="P92" s="55">
        <f t="shared" si="59"/>
        <v>-1564.8</v>
      </c>
      <c r="Q92" s="55">
        <f t="shared" si="59"/>
        <v>-1564.8</v>
      </c>
      <c r="R92" s="55">
        <f t="shared" si="59"/>
        <v>-1564.8</v>
      </c>
      <c r="S92" s="55">
        <f t="shared" si="59"/>
        <v>-1564.8</v>
      </c>
      <c r="T92" s="55">
        <f t="shared" si="59"/>
        <v>-1564.8</v>
      </c>
      <c r="U92" s="55">
        <f t="shared" si="59"/>
        <v>-1564.8</v>
      </c>
      <c r="V92" s="55">
        <f t="shared" si="59"/>
        <v>-1564.8</v>
      </c>
      <c r="W92" s="55">
        <f t="shared" si="59"/>
        <v>-1564.8</v>
      </c>
      <c r="X92" s="55">
        <f t="shared" si="59"/>
        <v>-1564.8</v>
      </c>
      <c r="Y92" s="55">
        <f t="shared" si="59"/>
        <v>-1564.8</v>
      </c>
      <c r="Z92" s="55">
        <f t="shared" si="59"/>
        <v>-1564.8</v>
      </c>
      <c r="AA92" s="55">
        <f t="shared" si="59"/>
        <v>-1564.8</v>
      </c>
      <c r="AB92" s="55">
        <f t="shared" si="59"/>
        <v>-1564.8</v>
      </c>
      <c r="AC92" s="55">
        <f t="shared" si="59"/>
        <v>-1564.8</v>
      </c>
      <c r="AD92" s="55">
        <f t="shared" si="59"/>
        <v>-1564.8</v>
      </c>
      <c r="AE92" s="55">
        <f t="shared" si="59"/>
        <v>-1564.8</v>
      </c>
      <c r="AF92" s="55">
        <f t="shared" si="59"/>
        <v>-1564.8</v>
      </c>
      <c r="AG92" s="55">
        <f t="shared" si="59"/>
        <v>-1564.8</v>
      </c>
      <c r="AH92" s="55">
        <f t="shared" si="59"/>
        <v>-1564.8</v>
      </c>
      <c r="AI92" s="56">
        <f t="shared" si="59"/>
        <v>-1564.8</v>
      </c>
    </row>
    <row r="93" spans="2:35" ht="9">
      <c r="B93" s="36"/>
      <c r="C93" s="57" t="s">
        <v>26</v>
      </c>
      <c r="D93" s="58"/>
      <c r="E93" s="59">
        <f>E52</f>
        <v>0</v>
      </c>
      <c r="F93" s="60">
        <f aca="true" t="shared" si="60" ref="F93:AI93">F52</f>
        <v>0</v>
      </c>
      <c r="G93" s="150">
        <f t="shared" si="60"/>
        <v>0</v>
      </c>
      <c r="H93" s="59">
        <f t="shared" si="60"/>
        <v>0</v>
      </c>
      <c r="I93" s="105">
        <f t="shared" si="60"/>
        <v>0</v>
      </c>
      <c r="J93" s="60">
        <f t="shared" si="60"/>
        <v>0</v>
      </c>
      <c r="K93" s="60">
        <f t="shared" si="60"/>
        <v>0</v>
      </c>
      <c r="L93" s="60">
        <f t="shared" si="60"/>
        <v>0</v>
      </c>
      <c r="M93" s="60">
        <f t="shared" si="60"/>
        <v>0</v>
      </c>
      <c r="N93" s="60">
        <f t="shared" si="60"/>
        <v>0</v>
      </c>
      <c r="O93" s="60">
        <f t="shared" si="60"/>
        <v>0</v>
      </c>
      <c r="P93" s="60">
        <f t="shared" si="60"/>
        <v>0</v>
      </c>
      <c r="Q93" s="60">
        <f t="shared" si="60"/>
        <v>0</v>
      </c>
      <c r="R93" s="60">
        <f t="shared" si="60"/>
        <v>0</v>
      </c>
      <c r="S93" s="60">
        <f t="shared" si="60"/>
        <v>0</v>
      </c>
      <c r="T93" s="60">
        <f t="shared" si="60"/>
        <v>0</v>
      </c>
      <c r="U93" s="60">
        <f t="shared" si="60"/>
        <v>0</v>
      </c>
      <c r="V93" s="60">
        <f t="shared" si="60"/>
        <v>0</v>
      </c>
      <c r="W93" s="60">
        <f t="shared" si="60"/>
        <v>0</v>
      </c>
      <c r="X93" s="60">
        <f t="shared" si="60"/>
        <v>0</v>
      </c>
      <c r="Y93" s="60">
        <f t="shared" si="60"/>
        <v>0</v>
      </c>
      <c r="Z93" s="60">
        <f t="shared" si="60"/>
        <v>0</v>
      </c>
      <c r="AA93" s="60">
        <f t="shared" si="60"/>
        <v>0</v>
      </c>
      <c r="AB93" s="60">
        <f t="shared" si="60"/>
        <v>0</v>
      </c>
      <c r="AC93" s="60">
        <f t="shared" si="60"/>
        <v>0</v>
      </c>
      <c r="AD93" s="60">
        <f t="shared" si="60"/>
        <v>0</v>
      </c>
      <c r="AE93" s="60">
        <f t="shared" si="60"/>
        <v>0</v>
      </c>
      <c r="AF93" s="60">
        <f t="shared" si="60"/>
        <v>0</v>
      </c>
      <c r="AG93" s="60">
        <f t="shared" si="60"/>
        <v>0</v>
      </c>
      <c r="AH93" s="60">
        <f t="shared" si="60"/>
        <v>0</v>
      </c>
      <c r="AI93" s="61">
        <f t="shared" si="60"/>
        <v>0</v>
      </c>
    </row>
    <row r="94" spans="2:35" ht="9">
      <c r="B94" s="36"/>
      <c r="C94" s="57" t="s">
        <v>42</v>
      </c>
      <c r="D94" s="58"/>
      <c r="E94" s="59"/>
      <c r="F94" s="60"/>
      <c r="G94" s="150"/>
      <c r="H94" s="59"/>
      <c r="I94" s="105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1">
        <f>MIN(-(AI92+AI93+AI104+AI107+AI110)*D79,0)</f>
        <v>0</v>
      </c>
    </row>
    <row r="95" spans="2:35" ht="9">
      <c r="B95" s="36"/>
      <c r="C95" s="57"/>
      <c r="D95" s="58"/>
      <c r="E95" s="59"/>
      <c r="F95" s="60"/>
      <c r="G95" s="150"/>
      <c r="H95" s="59"/>
      <c r="I95" s="105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1"/>
    </row>
    <row r="96" spans="2:35" ht="9">
      <c r="B96" s="36"/>
      <c r="C96" s="62"/>
      <c r="D96" s="63"/>
      <c r="E96" s="64"/>
      <c r="F96" s="65"/>
      <c r="G96" s="151"/>
      <c r="H96" s="64"/>
      <c r="I96" s="158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6"/>
    </row>
    <row r="97" spans="2:35" ht="9">
      <c r="B97" s="41" t="s">
        <v>80</v>
      </c>
      <c r="C97" s="42"/>
      <c r="D97" s="43"/>
      <c r="E97" s="44">
        <f>SUM(E98:E102)</f>
        <v>0</v>
      </c>
      <c r="F97" s="45">
        <f aca="true" t="shared" si="61" ref="F97:AI97">SUM(F98:F102)</f>
        <v>0</v>
      </c>
      <c r="G97" s="152">
        <f t="shared" si="61"/>
        <v>0</v>
      </c>
      <c r="H97" s="44">
        <f t="shared" si="61"/>
        <v>0</v>
      </c>
      <c r="I97" s="159">
        <f t="shared" si="61"/>
        <v>0</v>
      </c>
      <c r="J97" s="45">
        <f t="shared" si="61"/>
        <v>0</v>
      </c>
      <c r="K97" s="45">
        <f t="shared" si="61"/>
        <v>0</v>
      </c>
      <c r="L97" s="45">
        <f t="shared" si="61"/>
        <v>0</v>
      </c>
      <c r="M97" s="45">
        <f t="shared" si="61"/>
        <v>0</v>
      </c>
      <c r="N97" s="45">
        <f t="shared" si="61"/>
        <v>0</v>
      </c>
      <c r="O97" s="45">
        <f t="shared" si="61"/>
        <v>0</v>
      </c>
      <c r="P97" s="45">
        <f t="shared" si="61"/>
        <v>0</v>
      </c>
      <c r="Q97" s="45">
        <f t="shared" si="61"/>
        <v>0</v>
      </c>
      <c r="R97" s="45">
        <f t="shared" si="61"/>
        <v>0</v>
      </c>
      <c r="S97" s="45">
        <f t="shared" si="61"/>
        <v>0</v>
      </c>
      <c r="T97" s="45">
        <f t="shared" si="61"/>
        <v>0</v>
      </c>
      <c r="U97" s="45">
        <f t="shared" si="61"/>
        <v>0</v>
      </c>
      <c r="V97" s="45">
        <f t="shared" si="61"/>
        <v>0</v>
      </c>
      <c r="W97" s="45">
        <f t="shared" si="61"/>
        <v>0</v>
      </c>
      <c r="X97" s="45">
        <f t="shared" si="61"/>
        <v>0</v>
      </c>
      <c r="Y97" s="45">
        <f t="shared" si="61"/>
        <v>0</v>
      </c>
      <c r="Z97" s="45">
        <f t="shared" si="61"/>
        <v>0</v>
      </c>
      <c r="AA97" s="45">
        <f t="shared" si="61"/>
        <v>0</v>
      </c>
      <c r="AB97" s="45">
        <f t="shared" si="61"/>
        <v>0</v>
      </c>
      <c r="AC97" s="45">
        <f t="shared" si="61"/>
        <v>0</v>
      </c>
      <c r="AD97" s="45">
        <f t="shared" si="61"/>
        <v>0</v>
      </c>
      <c r="AE97" s="45">
        <f t="shared" si="61"/>
        <v>0</v>
      </c>
      <c r="AF97" s="45">
        <f t="shared" si="61"/>
        <v>0</v>
      </c>
      <c r="AG97" s="45">
        <f t="shared" si="61"/>
        <v>0</v>
      </c>
      <c r="AH97" s="45">
        <f t="shared" si="61"/>
        <v>0</v>
      </c>
      <c r="AI97" s="46">
        <f t="shared" si="61"/>
        <v>0</v>
      </c>
    </row>
    <row r="98" spans="2:35" ht="9">
      <c r="B98" s="36"/>
      <c r="C98" s="52" t="s">
        <v>126</v>
      </c>
      <c r="D98" s="53"/>
      <c r="E98" s="54">
        <f>-SUM('E-1-2'!E16,'E-1-2'!E17:E19,'E-1-2'!E22:E23,'E-1-2'!E26:E29)/1000</f>
        <v>0</v>
      </c>
      <c r="F98" s="55">
        <f>-SUM('E-1-2'!F16,'E-1-2'!F17:F19,'E-1-2'!F22:F23,'E-1-2'!F26:F29)/1000</f>
        <v>0</v>
      </c>
      <c r="G98" s="149">
        <f>-SUM('E-1-2'!G16,'E-1-2'!G17:G19,'E-1-2'!G22:G23,'E-1-2'!G26:G29)/1000</f>
        <v>0</v>
      </c>
      <c r="H98" s="54">
        <f>-SUM('E-1-2'!H16,'E-1-2'!H17:H19,'E-1-2'!H22:H23,'E-1-2'!H26:H29)/1000</f>
        <v>0</v>
      </c>
      <c r="I98" s="157">
        <f>-SUM('E-1-2'!I16,'E-1-2'!I17:I19,'E-1-2'!I22:I23,'E-1-2'!I26:I29)/1000</f>
        <v>0</v>
      </c>
      <c r="J98" s="55">
        <f>-SUM('E-1-2'!J16,'E-1-2'!J17:J19,'E-1-2'!J22:J23,'E-1-2'!J26:J29)/1000</f>
        <v>0</v>
      </c>
      <c r="K98" s="55">
        <f>-SUM('E-1-2'!K16,'E-1-2'!K17:K19,'E-1-2'!K22:K23,'E-1-2'!K26:K29)/1000</f>
        <v>0</v>
      </c>
      <c r="L98" s="55">
        <f>-SUM('E-1-2'!L16,'E-1-2'!L17:L19,'E-1-2'!L22:L23,'E-1-2'!L26:L29)/1000</f>
        <v>0</v>
      </c>
      <c r="M98" s="55">
        <f>-SUM('E-1-2'!M16,'E-1-2'!M17:M19,'E-1-2'!M22:M23,'E-1-2'!M26:M29)/1000</f>
        <v>0</v>
      </c>
      <c r="N98" s="55">
        <f>-SUM('E-1-2'!N16,'E-1-2'!N17:N19,'E-1-2'!N22:N23,'E-1-2'!N26:N29)/1000</f>
        <v>0</v>
      </c>
      <c r="O98" s="55">
        <f>-SUM('E-1-2'!O16,'E-1-2'!O17:O19,'E-1-2'!O22:O23,'E-1-2'!O26:O29)/1000</f>
        <v>0</v>
      </c>
      <c r="P98" s="55">
        <f>-SUM('E-1-2'!P16,'E-1-2'!P17:P19,'E-1-2'!P22:P23,'E-1-2'!P26:P29)/1000</f>
        <v>0</v>
      </c>
      <c r="Q98" s="55">
        <f>-SUM('E-1-2'!Q16,'E-1-2'!Q17:Q19,'E-1-2'!Q22:Q23,'E-1-2'!Q26:Q29)/1000</f>
        <v>0</v>
      </c>
      <c r="R98" s="55">
        <f>-SUM('E-1-2'!R16,'E-1-2'!R17:R19,'E-1-2'!R22:R23,'E-1-2'!R26:R29)/1000</f>
        <v>0</v>
      </c>
      <c r="S98" s="55">
        <f>-SUM('E-1-2'!S16,'E-1-2'!S17:S19,'E-1-2'!S22:S23,'E-1-2'!S26:S29)/1000</f>
        <v>0</v>
      </c>
      <c r="T98" s="55">
        <f>-SUM('E-1-2'!T16,'E-1-2'!T17:T19,'E-1-2'!T22:T23,'E-1-2'!T26:T29)/1000</f>
        <v>0</v>
      </c>
      <c r="U98" s="55">
        <f>-SUM('E-1-2'!U16,'E-1-2'!U17:U19,'E-1-2'!U22:U23,'E-1-2'!U26:U29)/1000</f>
        <v>0</v>
      </c>
      <c r="V98" s="55">
        <f>-SUM('E-1-2'!V16,'E-1-2'!V17:V19,'E-1-2'!V22:V23,'E-1-2'!V26:V29)/1000</f>
        <v>0</v>
      </c>
      <c r="W98" s="55">
        <f>-SUM('E-1-2'!W16,'E-1-2'!W17:W19,'E-1-2'!W22:W23,'E-1-2'!W26:W29)/1000</f>
        <v>0</v>
      </c>
      <c r="X98" s="55">
        <f>-SUM('E-1-2'!X16,'E-1-2'!X17:X19,'E-1-2'!X22:X23,'E-1-2'!X26:X29)/1000</f>
        <v>0</v>
      </c>
      <c r="Y98" s="55">
        <f>-SUM('E-1-2'!Y16,'E-1-2'!Y17:Y19,'E-1-2'!Y22:Y23,'E-1-2'!Y26:Y29)/1000</f>
        <v>0</v>
      </c>
      <c r="Z98" s="55">
        <f>-SUM('E-1-2'!Z16,'E-1-2'!Z17:Z19,'E-1-2'!Z22:Z23,'E-1-2'!Z26:Z29)/1000</f>
        <v>0</v>
      </c>
      <c r="AA98" s="55">
        <f>-SUM('E-1-2'!AA16,'E-1-2'!AA17:AA19,'E-1-2'!AA22:AA23,'E-1-2'!AA26:AA29)/1000</f>
        <v>0</v>
      </c>
      <c r="AB98" s="55">
        <f>-SUM('E-1-2'!AB16,'E-1-2'!AB17:AB19,'E-1-2'!AB22:AB23,'E-1-2'!AB26:AB29)/1000</f>
        <v>0</v>
      </c>
      <c r="AC98" s="55">
        <f>-SUM('E-1-2'!AC16,'E-1-2'!AC17:AC19,'E-1-2'!AC22:AC23,'E-1-2'!AC26:AC29)/1000</f>
        <v>0</v>
      </c>
      <c r="AD98" s="55">
        <f>-SUM('E-1-2'!AD16,'E-1-2'!AD17:AD19,'E-1-2'!AD22:AD23,'E-1-2'!AD26:AD29)/1000</f>
        <v>0</v>
      </c>
      <c r="AE98" s="55">
        <f>-SUM('E-1-2'!AE16,'E-1-2'!AE17:AE19,'E-1-2'!AE22:AE23,'E-1-2'!AE26:AE29)/1000</f>
        <v>0</v>
      </c>
      <c r="AF98" s="55">
        <f>-SUM('E-1-2'!AF16,'E-1-2'!AF17:AF19,'E-1-2'!AF22:AF23,'E-1-2'!AF26:AF29)/1000</f>
        <v>0</v>
      </c>
      <c r="AG98" s="55">
        <f>-SUM('E-1-2'!AG16,'E-1-2'!AG17:AG19,'E-1-2'!AG22:AG23,'E-1-2'!AG26:AG29)/1000</f>
        <v>0</v>
      </c>
      <c r="AH98" s="55">
        <f>-SUM('E-1-2'!AH16,'E-1-2'!AH17:AH19,'E-1-2'!AH22:AH23,'E-1-2'!AH26:AH29)/1000</f>
        <v>0</v>
      </c>
      <c r="AI98" s="56">
        <f>-SUM('E-1-2'!AI16,'E-1-2'!AI17:AI19,'E-1-2'!AI22:AI23,'E-1-2'!AI26:AI29)/1000</f>
        <v>0</v>
      </c>
    </row>
    <row r="99" spans="2:35" ht="9">
      <c r="B99" s="36"/>
      <c r="C99" s="57"/>
      <c r="D99" s="58"/>
      <c r="E99" s="59"/>
      <c r="F99" s="60"/>
      <c r="G99" s="150"/>
      <c r="H99" s="59"/>
      <c r="I99" s="105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1"/>
    </row>
    <row r="100" spans="2:35" ht="9">
      <c r="B100" s="36"/>
      <c r="C100" s="57"/>
      <c r="D100" s="58"/>
      <c r="E100" s="59"/>
      <c r="F100" s="60"/>
      <c r="G100" s="150"/>
      <c r="H100" s="59"/>
      <c r="I100" s="105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1"/>
    </row>
    <row r="101" spans="2:35" ht="9">
      <c r="B101" s="36"/>
      <c r="C101" s="57"/>
      <c r="D101" s="58"/>
      <c r="E101" s="59"/>
      <c r="F101" s="60"/>
      <c r="G101" s="150"/>
      <c r="H101" s="59"/>
      <c r="I101" s="105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1"/>
    </row>
    <row r="102" spans="2:35" ht="9">
      <c r="B102" s="80"/>
      <c r="C102" s="62"/>
      <c r="D102" s="63"/>
      <c r="E102" s="64"/>
      <c r="F102" s="65"/>
      <c r="G102" s="151"/>
      <c r="H102" s="64"/>
      <c r="I102" s="158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6"/>
    </row>
    <row r="103" spans="2:35" ht="9">
      <c r="B103" s="36" t="s">
        <v>81</v>
      </c>
      <c r="C103" s="27"/>
      <c r="D103" s="37"/>
      <c r="E103" s="38">
        <f aca="true" t="shared" si="62" ref="E103:AI103">SUM(E104:E108)</f>
        <v>0</v>
      </c>
      <c r="F103" s="39">
        <f t="shared" si="62"/>
        <v>0</v>
      </c>
      <c r="G103" s="148">
        <f t="shared" si="62"/>
        <v>0</v>
      </c>
      <c r="H103" s="38">
        <f t="shared" si="62"/>
        <v>0</v>
      </c>
      <c r="I103" s="156">
        <f t="shared" si="62"/>
        <v>0</v>
      </c>
      <c r="J103" s="39">
        <f t="shared" si="62"/>
        <v>0</v>
      </c>
      <c r="K103" s="39">
        <f t="shared" si="62"/>
        <v>0</v>
      </c>
      <c r="L103" s="39">
        <f t="shared" si="62"/>
        <v>0</v>
      </c>
      <c r="M103" s="39">
        <f t="shared" si="62"/>
        <v>0</v>
      </c>
      <c r="N103" s="39">
        <f t="shared" si="62"/>
        <v>0</v>
      </c>
      <c r="O103" s="39">
        <f t="shared" si="62"/>
        <v>0</v>
      </c>
      <c r="P103" s="39">
        <f t="shared" si="62"/>
        <v>0</v>
      </c>
      <c r="Q103" s="39">
        <f t="shared" si="62"/>
        <v>0</v>
      </c>
      <c r="R103" s="39">
        <f t="shared" si="62"/>
        <v>0</v>
      </c>
      <c r="S103" s="39">
        <f t="shared" si="62"/>
        <v>0</v>
      </c>
      <c r="T103" s="39">
        <f t="shared" si="62"/>
        <v>0</v>
      </c>
      <c r="U103" s="39">
        <f t="shared" si="62"/>
        <v>0</v>
      </c>
      <c r="V103" s="39">
        <f t="shared" si="62"/>
        <v>0</v>
      </c>
      <c r="W103" s="39">
        <f t="shared" si="62"/>
        <v>0</v>
      </c>
      <c r="X103" s="39">
        <f t="shared" si="62"/>
        <v>0</v>
      </c>
      <c r="Y103" s="39">
        <f t="shared" si="62"/>
        <v>0</v>
      </c>
      <c r="Z103" s="39">
        <f t="shared" si="62"/>
        <v>0</v>
      </c>
      <c r="AA103" s="39">
        <f t="shared" si="62"/>
        <v>0</v>
      </c>
      <c r="AB103" s="39">
        <f t="shared" si="62"/>
        <v>0</v>
      </c>
      <c r="AC103" s="39">
        <f t="shared" si="62"/>
        <v>0</v>
      </c>
      <c r="AD103" s="39">
        <f t="shared" si="62"/>
        <v>0</v>
      </c>
      <c r="AE103" s="39">
        <f t="shared" si="62"/>
        <v>0</v>
      </c>
      <c r="AF103" s="39">
        <f t="shared" si="62"/>
        <v>0</v>
      </c>
      <c r="AG103" s="39">
        <f t="shared" si="62"/>
        <v>0</v>
      </c>
      <c r="AH103" s="39">
        <f t="shared" si="62"/>
        <v>0</v>
      </c>
      <c r="AI103" s="40">
        <f t="shared" si="62"/>
        <v>0</v>
      </c>
    </row>
    <row r="104" spans="2:35" ht="9">
      <c r="B104" s="36"/>
      <c r="C104" s="52" t="s">
        <v>87</v>
      </c>
      <c r="D104" s="53"/>
      <c r="E104" s="54"/>
      <c r="F104" s="55"/>
      <c r="G104" s="149"/>
      <c r="H104" s="54"/>
      <c r="I104" s="157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6">
        <f>MAX(-SUM(E93:AI93)-SUM(E98:AI98),0)</f>
        <v>0</v>
      </c>
    </row>
    <row r="105" spans="2:35" ht="9">
      <c r="B105" s="36"/>
      <c r="C105" s="57" t="s">
        <v>29</v>
      </c>
      <c r="D105" s="58"/>
      <c r="E105" s="59">
        <f>'E-1-2'!E53/1000</f>
        <v>0</v>
      </c>
      <c r="F105" s="60">
        <f>'E-1-2'!F53/1000</f>
        <v>0</v>
      </c>
      <c r="G105" s="150">
        <f>'E-1-2'!G53/1000</f>
        <v>0</v>
      </c>
      <c r="H105" s="59">
        <f>'E-1-2'!H53/1000</f>
        <v>0</v>
      </c>
      <c r="I105" s="105">
        <f>'E-1-2'!I53/1000</f>
        <v>0</v>
      </c>
      <c r="J105" s="60">
        <f>'E-1-2'!J53/1000</f>
        <v>0</v>
      </c>
      <c r="K105" s="60">
        <f>'E-1-2'!K53/1000</f>
        <v>0</v>
      </c>
      <c r="L105" s="60">
        <f>'E-1-2'!L53/1000</f>
        <v>0</v>
      </c>
      <c r="M105" s="60">
        <f>'E-1-2'!M53/1000</f>
        <v>0</v>
      </c>
      <c r="N105" s="60">
        <f>'E-1-2'!N53/1000</f>
        <v>0</v>
      </c>
      <c r="O105" s="60">
        <f>'E-1-2'!O53/1000</f>
        <v>0</v>
      </c>
      <c r="P105" s="60">
        <f>'E-1-2'!P53/1000</f>
        <v>0</v>
      </c>
      <c r="Q105" s="60">
        <f>'E-1-2'!Q53/1000</f>
        <v>0</v>
      </c>
      <c r="R105" s="60">
        <f>'E-1-2'!R53/1000</f>
        <v>0</v>
      </c>
      <c r="S105" s="60">
        <f>'E-1-2'!S53/1000</f>
        <v>0</v>
      </c>
      <c r="T105" s="60">
        <f>'E-1-2'!T53/1000</f>
        <v>0</v>
      </c>
      <c r="U105" s="60">
        <f>'E-1-2'!U53/1000</f>
        <v>0</v>
      </c>
      <c r="V105" s="60">
        <f>'E-1-2'!V53/1000</f>
        <v>0</v>
      </c>
      <c r="W105" s="60">
        <f>'E-1-2'!W53/1000</f>
        <v>0</v>
      </c>
      <c r="X105" s="60">
        <f>'E-1-2'!X53/1000</f>
        <v>0</v>
      </c>
      <c r="Y105" s="60">
        <f>'E-1-2'!Y53/1000</f>
        <v>0</v>
      </c>
      <c r="Z105" s="60">
        <f>'E-1-2'!Z53/1000</f>
        <v>0</v>
      </c>
      <c r="AA105" s="60">
        <f>'E-1-2'!AA53/1000</f>
        <v>0</v>
      </c>
      <c r="AB105" s="60">
        <f>'E-1-2'!AB53/1000</f>
        <v>0</v>
      </c>
      <c r="AC105" s="60">
        <f>'E-1-2'!AC53/1000</f>
        <v>0</v>
      </c>
      <c r="AD105" s="60">
        <f>'E-1-2'!AD53/1000</f>
        <v>0</v>
      </c>
      <c r="AE105" s="60">
        <f>'E-1-2'!AE53/1000</f>
        <v>0</v>
      </c>
      <c r="AF105" s="60">
        <f>'E-1-2'!AF53/1000</f>
        <v>0</v>
      </c>
      <c r="AG105" s="60">
        <f>'E-1-2'!AG53/1000</f>
        <v>0</v>
      </c>
      <c r="AH105" s="60">
        <f>'E-1-2'!AH53/1000</f>
        <v>0</v>
      </c>
      <c r="AI105" s="61">
        <f>'E-1-2'!AI53/1000</f>
        <v>0</v>
      </c>
    </row>
    <row r="106" spans="2:35" ht="9">
      <c r="B106" s="36"/>
      <c r="C106" s="57" t="s">
        <v>43</v>
      </c>
      <c r="D106" s="58"/>
      <c r="E106" s="59">
        <f>'E-1-2'!E63/1000</f>
        <v>0</v>
      </c>
      <c r="F106" s="60">
        <f>'E-1-2'!F63/1000</f>
        <v>0</v>
      </c>
      <c r="G106" s="153">
        <f>'E-1-2'!G63/1000</f>
        <v>0</v>
      </c>
      <c r="H106" s="59">
        <f>'E-1-2'!H63/1000</f>
        <v>0</v>
      </c>
      <c r="I106" s="105">
        <f>'E-1-2'!I63/1000</f>
        <v>0</v>
      </c>
      <c r="J106" s="60">
        <f>'E-1-2'!J63/1000</f>
        <v>0</v>
      </c>
      <c r="K106" s="60">
        <f>'E-1-2'!K63/1000</f>
        <v>0</v>
      </c>
      <c r="L106" s="60">
        <f>'E-1-2'!L63/1000</f>
        <v>0</v>
      </c>
      <c r="M106" s="60">
        <f>'E-1-2'!M63/1000</f>
        <v>0</v>
      </c>
      <c r="N106" s="60">
        <f>'E-1-2'!N63/1000</f>
        <v>0</v>
      </c>
      <c r="O106" s="60">
        <f>'E-1-2'!O63/1000</f>
        <v>0</v>
      </c>
      <c r="P106" s="60">
        <f>'E-1-2'!P63/1000</f>
        <v>0</v>
      </c>
      <c r="Q106" s="60">
        <f>'E-1-2'!Q63/1000</f>
        <v>0</v>
      </c>
      <c r="R106" s="60">
        <f>'E-1-2'!R63/1000</f>
        <v>0</v>
      </c>
      <c r="S106" s="60">
        <f>'E-1-2'!S63/1000</f>
        <v>0</v>
      </c>
      <c r="T106" s="60">
        <f>'E-1-2'!T63/1000</f>
        <v>0</v>
      </c>
      <c r="U106" s="60">
        <f>'E-1-2'!U63/1000</f>
        <v>0</v>
      </c>
      <c r="V106" s="60">
        <f>'E-1-2'!V63/1000</f>
        <v>0</v>
      </c>
      <c r="W106" s="60">
        <f>'E-1-2'!W63/1000</f>
        <v>0</v>
      </c>
      <c r="X106" s="60">
        <f>'E-1-2'!X63/1000</f>
        <v>0</v>
      </c>
      <c r="Y106" s="60">
        <f>'E-1-2'!Y63/1000</f>
        <v>0</v>
      </c>
      <c r="Z106" s="60">
        <f>'E-1-2'!Z63/1000</f>
        <v>0</v>
      </c>
      <c r="AA106" s="60">
        <f>'E-1-2'!AA63/1000</f>
        <v>0</v>
      </c>
      <c r="AB106" s="60">
        <f>'E-1-2'!AB63/1000</f>
        <v>0</v>
      </c>
      <c r="AC106" s="60">
        <f>'E-1-2'!AC63/1000</f>
        <v>0</v>
      </c>
      <c r="AD106" s="60">
        <f>'E-1-2'!AD63/1000</f>
        <v>0</v>
      </c>
      <c r="AE106" s="60">
        <f>'E-1-2'!AE63/1000</f>
        <v>0</v>
      </c>
      <c r="AF106" s="60">
        <f>'E-1-2'!AF63/1000</f>
        <v>0</v>
      </c>
      <c r="AG106" s="60">
        <f>'E-1-2'!AG63/1000</f>
        <v>0</v>
      </c>
      <c r="AH106" s="60">
        <f>'E-1-2'!AH63/1000</f>
        <v>0</v>
      </c>
      <c r="AI106" s="61">
        <f>'E-1-2'!AI63/1000</f>
        <v>0</v>
      </c>
    </row>
    <row r="107" spans="2:35" ht="9">
      <c r="B107" s="36"/>
      <c r="C107" s="57" t="s">
        <v>44</v>
      </c>
      <c r="D107" s="58"/>
      <c r="E107" s="59"/>
      <c r="F107" s="60"/>
      <c r="G107" s="150"/>
      <c r="H107" s="326"/>
      <c r="I107" s="327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1"/>
    </row>
    <row r="108" spans="2:35" ht="9">
      <c r="B108" s="36"/>
      <c r="C108" s="62" t="s">
        <v>45</v>
      </c>
      <c r="D108" s="63"/>
      <c r="E108" s="64"/>
      <c r="F108" s="65"/>
      <c r="G108" s="151"/>
      <c r="H108" s="328"/>
      <c r="I108" s="329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1"/>
    </row>
    <row r="109" spans="2:35" ht="9">
      <c r="B109" s="30" t="s">
        <v>46</v>
      </c>
      <c r="C109" s="31"/>
      <c r="D109" s="47"/>
      <c r="E109" s="48">
        <f aca="true" t="shared" si="63" ref="E109:AI109">E91+E97+E103</f>
        <v>0</v>
      </c>
      <c r="F109" s="49">
        <f>F91+F97+F103</f>
        <v>-782.4</v>
      </c>
      <c r="G109" s="154">
        <f t="shared" si="63"/>
        <v>-1564.8</v>
      </c>
      <c r="H109" s="48">
        <f t="shared" si="63"/>
        <v>-1564.8</v>
      </c>
      <c r="I109" s="160">
        <f t="shared" si="63"/>
        <v>-1564.8</v>
      </c>
      <c r="J109" s="49">
        <f t="shared" si="63"/>
        <v>-1564.8</v>
      </c>
      <c r="K109" s="49">
        <f t="shared" si="63"/>
        <v>-1564.8</v>
      </c>
      <c r="L109" s="49">
        <f t="shared" si="63"/>
        <v>-1564.8</v>
      </c>
      <c r="M109" s="49">
        <f t="shared" si="63"/>
        <v>-1564.8</v>
      </c>
      <c r="N109" s="49">
        <f t="shared" si="63"/>
        <v>-1564.8</v>
      </c>
      <c r="O109" s="49">
        <f t="shared" si="63"/>
        <v>-1564.8</v>
      </c>
      <c r="P109" s="49">
        <f t="shared" si="63"/>
        <v>-1564.8</v>
      </c>
      <c r="Q109" s="49">
        <f t="shared" si="63"/>
        <v>-1564.8</v>
      </c>
      <c r="R109" s="49">
        <f t="shared" si="63"/>
        <v>-1564.8</v>
      </c>
      <c r="S109" s="49">
        <f t="shared" si="63"/>
        <v>-1564.8</v>
      </c>
      <c r="T109" s="49">
        <f t="shared" si="63"/>
        <v>-1564.8</v>
      </c>
      <c r="U109" s="49">
        <f t="shared" si="63"/>
        <v>-1564.8</v>
      </c>
      <c r="V109" s="49">
        <f t="shared" si="63"/>
        <v>-1564.8</v>
      </c>
      <c r="W109" s="49">
        <f t="shared" si="63"/>
        <v>-1564.8</v>
      </c>
      <c r="X109" s="49">
        <f t="shared" si="63"/>
        <v>-1564.8</v>
      </c>
      <c r="Y109" s="49">
        <f t="shared" si="63"/>
        <v>-1564.8</v>
      </c>
      <c r="Z109" s="49">
        <f t="shared" si="63"/>
        <v>-1564.8</v>
      </c>
      <c r="AA109" s="49">
        <f t="shared" si="63"/>
        <v>-1564.8</v>
      </c>
      <c r="AB109" s="49">
        <f t="shared" si="63"/>
        <v>-1564.8</v>
      </c>
      <c r="AC109" s="49">
        <f t="shared" si="63"/>
        <v>-1564.8</v>
      </c>
      <c r="AD109" s="49">
        <f t="shared" si="63"/>
        <v>-1564.8</v>
      </c>
      <c r="AE109" s="49">
        <f t="shared" si="63"/>
        <v>-1564.8</v>
      </c>
      <c r="AF109" s="49">
        <f t="shared" si="63"/>
        <v>-1564.8</v>
      </c>
      <c r="AG109" s="49">
        <f t="shared" si="63"/>
        <v>-1564.8</v>
      </c>
      <c r="AH109" s="49">
        <f t="shared" si="63"/>
        <v>-1564.8</v>
      </c>
      <c r="AI109" s="50">
        <f t="shared" si="63"/>
        <v>-1564.8</v>
      </c>
    </row>
    <row r="110" spans="2:35" ht="9">
      <c r="B110" s="30" t="s">
        <v>27</v>
      </c>
      <c r="C110" s="31"/>
      <c r="D110" s="47"/>
      <c r="E110" s="48">
        <v>0</v>
      </c>
      <c r="F110" s="49">
        <f>E111</f>
        <v>0</v>
      </c>
      <c r="G110" s="154">
        <f aca="true" t="shared" si="64" ref="G110:AI110">F111</f>
        <v>-782.4</v>
      </c>
      <c r="H110" s="48">
        <f t="shared" si="64"/>
        <v>-2347.2</v>
      </c>
      <c r="I110" s="160">
        <f t="shared" si="64"/>
        <v>-3912</v>
      </c>
      <c r="J110" s="49">
        <f t="shared" si="64"/>
        <v>-5476.8</v>
      </c>
      <c r="K110" s="49">
        <f t="shared" si="64"/>
        <v>-7041.6</v>
      </c>
      <c r="L110" s="49">
        <f t="shared" si="64"/>
        <v>-8606.4</v>
      </c>
      <c r="M110" s="49">
        <f t="shared" si="64"/>
        <v>-10171.199999999999</v>
      </c>
      <c r="N110" s="49">
        <f t="shared" si="64"/>
        <v>-11735.999999999998</v>
      </c>
      <c r="O110" s="49">
        <f t="shared" si="64"/>
        <v>-13300.799999999997</v>
      </c>
      <c r="P110" s="49">
        <f t="shared" si="64"/>
        <v>-14865.599999999997</v>
      </c>
      <c r="Q110" s="49">
        <f t="shared" si="64"/>
        <v>-16430.399999999998</v>
      </c>
      <c r="R110" s="49">
        <f t="shared" si="64"/>
        <v>-17995.199999999997</v>
      </c>
      <c r="S110" s="49">
        <f t="shared" si="64"/>
        <v>-19559.999999999996</v>
      </c>
      <c r="T110" s="49">
        <f t="shared" si="64"/>
        <v>-21124.799999999996</v>
      </c>
      <c r="U110" s="49">
        <f t="shared" si="64"/>
        <v>-22689.599999999995</v>
      </c>
      <c r="V110" s="49">
        <f t="shared" si="64"/>
        <v>-24254.399999999994</v>
      </c>
      <c r="W110" s="49">
        <f t="shared" si="64"/>
        <v>-25819.199999999993</v>
      </c>
      <c r="X110" s="49">
        <f t="shared" si="64"/>
        <v>-27383.999999999993</v>
      </c>
      <c r="Y110" s="49">
        <f t="shared" si="64"/>
        <v>-28948.799999999992</v>
      </c>
      <c r="Z110" s="49">
        <f t="shared" si="64"/>
        <v>-30513.59999999999</v>
      </c>
      <c r="AA110" s="49">
        <f t="shared" si="64"/>
        <v>-32078.39999999999</v>
      </c>
      <c r="AB110" s="49">
        <f t="shared" si="64"/>
        <v>-33643.19999999999</v>
      </c>
      <c r="AC110" s="49">
        <f t="shared" si="64"/>
        <v>-35207.99999999999</v>
      </c>
      <c r="AD110" s="49">
        <f t="shared" si="64"/>
        <v>-36772.799999999996</v>
      </c>
      <c r="AE110" s="49">
        <f t="shared" si="64"/>
        <v>-38337.6</v>
      </c>
      <c r="AF110" s="49">
        <f t="shared" si="64"/>
        <v>-39902.4</v>
      </c>
      <c r="AG110" s="49">
        <f t="shared" si="64"/>
        <v>-41467.200000000004</v>
      </c>
      <c r="AH110" s="49">
        <f t="shared" si="64"/>
        <v>-43032.00000000001</v>
      </c>
      <c r="AI110" s="50">
        <f t="shared" si="64"/>
        <v>-44596.80000000001</v>
      </c>
    </row>
    <row r="111" spans="2:35" ht="9">
      <c r="B111" s="30" t="s">
        <v>28</v>
      </c>
      <c r="C111" s="31"/>
      <c r="D111" s="47"/>
      <c r="E111" s="48">
        <f aca="true" t="shared" si="65" ref="E111:AI111">SUM(E109:E110)</f>
        <v>0</v>
      </c>
      <c r="F111" s="49">
        <f t="shared" si="65"/>
        <v>-782.4</v>
      </c>
      <c r="G111" s="154">
        <f t="shared" si="65"/>
        <v>-2347.2</v>
      </c>
      <c r="H111" s="48">
        <f t="shared" si="65"/>
        <v>-3912</v>
      </c>
      <c r="I111" s="160">
        <f t="shared" si="65"/>
        <v>-5476.8</v>
      </c>
      <c r="J111" s="49">
        <f t="shared" si="65"/>
        <v>-7041.6</v>
      </c>
      <c r="K111" s="49">
        <f t="shared" si="65"/>
        <v>-8606.4</v>
      </c>
      <c r="L111" s="49">
        <f t="shared" si="65"/>
        <v>-10171.199999999999</v>
      </c>
      <c r="M111" s="49">
        <f t="shared" si="65"/>
        <v>-11735.999999999998</v>
      </c>
      <c r="N111" s="49">
        <f t="shared" si="65"/>
        <v>-13300.799999999997</v>
      </c>
      <c r="O111" s="49">
        <f t="shared" si="65"/>
        <v>-14865.599999999997</v>
      </c>
      <c r="P111" s="49">
        <f t="shared" si="65"/>
        <v>-16430.399999999998</v>
      </c>
      <c r="Q111" s="49">
        <f t="shared" si="65"/>
        <v>-17995.199999999997</v>
      </c>
      <c r="R111" s="49">
        <f t="shared" si="65"/>
        <v>-19559.999999999996</v>
      </c>
      <c r="S111" s="49">
        <f t="shared" si="65"/>
        <v>-21124.799999999996</v>
      </c>
      <c r="T111" s="49">
        <f t="shared" si="65"/>
        <v>-22689.599999999995</v>
      </c>
      <c r="U111" s="49">
        <f t="shared" si="65"/>
        <v>-24254.399999999994</v>
      </c>
      <c r="V111" s="49">
        <f t="shared" si="65"/>
        <v>-25819.199999999993</v>
      </c>
      <c r="W111" s="49">
        <f t="shared" si="65"/>
        <v>-27383.999999999993</v>
      </c>
      <c r="X111" s="49">
        <f t="shared" si="65"/>
        <v>-28948.799999999992</v>
      </c>
      <c r="Y111" s="49">
        <f t="shared" si="65"/>
        <v>-30513.59999999999</v>
      </c>
      <c r="Z111" s="49">
        <f t="shared" si="65"/>
        <v>-32078.39999999999</v>
      </c>
      <c r="AA111" s="49">
        <f t="shared" si="65"/>
        <v>-33643.19999999999</v>
      </c>
      <c r="AB111" s="49">
        <f t="shared" si="65"/>
        <v>-35207.99999999999</v>
      </c>
      <c r="AC111" s="49">
        <f t="shared" si="65"/>
        <v>-36772.799999999996</v>
      </c>
      <c r="AD111" s="49">
        <f t="shared" si="65"/>
        <v>-38337.6</v>
      </c>
      <c r="AE111" s="49">
        <f t="shared" si="65"/>
        <v>-39902.4</v>
      </c>
      <c r="AF111" s="49">
        <f t="shared" si="65"/>
        <v>-41467.200000000004</v>
      </c>
      <c r="AG111" s="49">
        <f t="shared" si="65"/>
        <v>-43032.00000000001</v>
      </c>
      <c r="AH111" s="49">
        <f t="shared" si="65"/>
        <v>-44596.80000000001</v>
      </c>
      <c r="AI111" s="50">
        <f t="shared" si="65"/>
        <v>-46161.60000000001</v>
      </c>
    </row>
    <row r="112" spans="2:33" ht="9">
      <c r="B112" s="27"/>
      <c r="C112" s="27"/>
      <c r="D112" s="27"/>
      <c r="E112" s="2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2:33" s="1" customFormat="1" ht="12">
      <c r="B113" s="24" t="s">
        <v>78</v>
      </c>
      <c r="C113" s="24"/>
      <c r="D113" s="24"/>
      <c r="E113" s="24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</row>
    <row r="114" spans="2:35" ht="9">
      <c r="B114" s="27"/>
      <c r="C114" s="27"/>
      <c r="D114" s="27"/>
      <c r="E114" s="27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I114" s="29" t="s">
        <v>86</v>
      </c>
    </row>
    <row r="115" spans="2:35" ht="9">
      <c r="B115" s="30"/>
      <c r="C115" s="31"/>
      <c r="D115" s="32" t="s">
        <v>148</v>
      </c>
      <c r="E115" s="33">
        <v>-2</v>
      </c>
      <c r="F115" s="34">
        <v>-1</v>
      </c>
      <c r="G115" s="147">
        <v>0</v>
      </c>
      <c r="H115" s="33">
        <v>1</v>
      </c>
      <c r="I115" s="155">
        <v>2</v>
      </c>
      <c r="J115" s="34">
        <v>3</v>
      </c>
      <c r="K115" s="34">
        <v>4</v>
      </c>
      <c r="L115" s="34">
        <v>5</v>
      </c>
      <c r="M115" s="34">
        <v>6</v>
      </c>
      <c r="N115" s="34">
        <v>7</v>
      </c>
      <c r="O115" s="34">
        <v>8</v>
      </c>
      <c r="P115" s="34">
        <v>9</v>
      </c>
      <c r="Q115" s="34">
        <v>10</v>
      </c>
      <c r="R115" s="34">
        <v>11</v>
      </c>
      <c r="S115" s="34">
        <v>12</v>
      </c>
      <c r="T115" s="34">
        <v>13</v>
      </c>
      <c r="U115" s="34">
        <v>14</v>
      </c>
      <c r="V115" s="34">
        <v>15</v>
      </c>
      <c r="W115" s="34">
        <v>16</v>
      </c>
      <c r="X115" s="34">
        <v>17</v>
      </c>
      <c r="Y115" s="34">
        <v>18</v>
      </c>
      <c r="Z115" s="34">
        <v>19</v>
      </c>
      <c r="AA115" s="34">
        <v>20</v>
      </c>
      <c r="AB115" s="34">
        <v>21</v>
      </c>
      <c r="AC115" s="34">
        <v>22</v>
      </c>
      <c r="AD115" s="34">
        <v>23</v>
      </c>
      <c r="AE115" s="34">
        <v>24</v>
      </c>
      <c r="AF115" s="34">
        <v>25</v>
      </c>
      <c r="AG115" s="34">
        <v>26</v>
      </c>
      <c r="AH115" s="34">
        <v>27</v>
      </c>
      <c r="AI115" s="35">
        <v>28</v>
      </c>
    </row>
    <row r="116" spans="2:35" ht="9">
      <c r="B116" s="81" t="s">
        <v>88</v>
      </c>
      <c r="C116" s="30" t="s">
        <v>80</v>
      </c>
      <c r="D116" s="47"/>
      <c r="E116" s="48">
        <f aca="true" t="shared" si="66" ref="E116:V116">E97</f>
        <v>0</v>
      </c>
      <c r="F116" s="49">
        <f>F97</f>
        <v>0</v>
      </c>
      <c r="G116" s="154">
        <f t="shared" si="66"/>
        <v>0</v>
      </c>
      <c r="H116" s="48">
        <f t="shared" si="66"/>
        <v>0</v>
      </c>
      <c r="I116" s="160">
        <f t="shared" si="66"/>
        <v>0</v>
      </c>
      <c r="J116" s="49">
        <f t="shared" si="66"/>
        <v>0</v>
      </c>
      <c r="K116" s="49">
        <f t="shared" si="66"/>
        <v>0</v>
      </c>
      <c r="L116" s="49">
        <f t="shared" si="66"/>
        <v>0</v>
      </c>
      <c r="M116" s="49">
        <f t="shared" si="66"/>
        <v>0</v>
      </c>
      <c r="N116" s="49">
        <f t="shared" si="66"/>
        <v>0</v>
      </c>
      <c r="O116" s="49">
        <f t="shared" si="66"/>
        <v>0</v>
      </c>
      <c r="P116" s="49">
        <f t="shared" si="66"/>
        <v>0</v>
      </c>
      <c r="Q116" s="49">
        <f t="shared" si="66"/>
        <v>0</v>
      </c>
      <c r="R116" s="49">
        <f t="shared" si="66"/>
        <v>0</v>
      </c>
      <c r="S116" s="49">
        <f t="shared" si="66"/>
        <v>0</v>
      </c>
      <c r="T116" s="49">
        <f t="shared" si="66"/>
        <v>0</v>
      </c>
      <c r="U116" s="49">
        <f t="shared" si="66"/>
        <v>0</v>
      </c>
      <c r="V116" s="49">
        <f t="shared" si="66"/>
        <v>0</v>
      </c>
      <c r="W116" s="49">
        <v>0</v>
      </c>
      <c r="X116" s="49">
        <f aca="true" t="shared" si="67" ref="X116:AI116">X97</f>
        <v>0</v>
      </c>
      <c r="Y116" s="49">
        <f t="shared" si="67"/>
        <v>0</v>
      </c>
      <c r="Z116" s="49">
        <f t="shared" si="67"/>
        <v>0</v>
      </c>
      <c r="AA116" s="49">
        <f t="shared" si="67"/>
        <v>0</v>
      </c>
      <c r="AB116" s="49">
        <f t="shared" si="67"/>
        <v>0</v>
      </c>
      <c r="AC116" s="49">
        <f t="shared" si="67"/>
        <v>0</v>
      </c>
      <c r="AD116" s="49">
        <f t="shared" si="67"/>
        <v>0</v>
      </c>
      <c r="AE116" s="49">
        <f t="shared" si="67"/>
        <v>0</v>
      </c>
      <c r="AF116" s="49">
        <f t="shared" si="67"/>
        <v>0</v>
      </c>
      <c r="AG116" s="49">
        <f t="shared" si="67"/>
        <v>0</v>
      </c>
      <c r="AH116" s="49">
        <f t="shared" si="67"/>
        <v>0</v>
      </c>
      <c r="AI116" s="50">
        <f t="shared" si="67"/>
        <v>0</v>
      </c>
    </row>
    <row r="117" spans="2:35" ht="9">
      <c r="B117" s="51"/>
      <c r="C117" s="82" t="s">
        <v>79</v>
      </c>
      <c r="D117" s="83"/>
      <c r="E117" s="84">
        <f aca="true" t="shared" si="68" ref="E117:AI117">E91</f>
        <v>0</v>
      </c>
      <c r="F117" s="85">
        <f>F91</f>
        <v>-782.4</v>
      </c>
      <c r="G117" s="161">
        <f t="shared" si="68"/>
        <v>-1564.8</v>
      </c>
      <c r="H117" s="84">
        <f t="shared" si="68"/>
        <v>-1564.8</v>
      </c>
      <c r="I117" s="165">
        <f t="shared" si="68"/>
        <v>-1564.8</v>
      </c>
      <c r="J117" s="85">
        <f t="shared" si="68"/>
        <v>-1564.8</v>
      </c>
      <c r="K117" s="85">
        <f t="shared" si="68"/>
        <v>-1564.8</v>
      </c>
      <c r="L117" s="85">
        <f t="shared" si="68"/>
        <v>-1564.8</v>
      </c>
      <c r="M117" s="85">
        <f t="shared" si="68"/>
        <v>-1564.8</v>
      </c>
      <c r="N117" s="85">
        <f t="shared" si="68"/>
        <v>-1564.8</v>
      </c>
      <c r="O117" s="85">
        <f t="shared" si="68"/>
        <v>-1564.8</v>
      </c>
      <c r="P117" s="85">
        <f t="shared" si="68"/>
        <v>-1564.8</v>
      </c>
      <c r="Q117" s="85">
        <f t="shared" si="68"/>
        <v>-1564.8</v>
      </c>
      <c r="R117" s="85">
        <f t="shared" si="68"/>
        <v>-1564.8</v>
      </c>
      <c r="S117" s="85">
        <f t="shared" si="68"/>
        <v>-1564.8</v>
      </c>
      <c r="T117" s="85">
        <f t="shared" si="68"/>
        <v>-1564.8</v>
      </c>
      <c r="U117" s="85">
        <f t="shared" si="68"/>
        <v>-1564.8</v>
      </c>
      <c r="V117" s="85">
        <f t="shared" si="68"/>
        <v>-1564.8</v>
      </c>
      <c r="W117" s="85">
        <f t="shared" si="68"/>
        <v>-1564.8</v>
      </c>
      <c r="X117" s="85">
        <f t="shared" si="68"/>
        <v>-1564.8</v>
      </c>
      <c r="Y117" s="85">
        <f t="shared" si="68"/>
        <v>-1564.8</v>
      </c>
      <c r="Z117" s="85">
        <f t="shared" si="68"/>
        <v>-1564.8</v>
      </c>
      <c r="AA117" s="85">
        <f t="shared" si="68"/>
        <v>-1564.8</v>
      </c>
      <c r="AB117" s="85">
        <f t="shared" si="68"/>
        <v>-1564.8</v>
      </c>
      <c r="AC117" s="85">
        <f t="shared" si="68"/>
        <v>-1564.8</v>
      </c>
      <c r="AD117" s="85">
        <f t="shared" si="68"/>
        <v>-1564.8</v>
      </c>
      <c r="AE117" s="85">
        <f t="shared" si="68"/>
        <v>-1564.8</v>
      </c>
      <c r="AF117" s="85">
        <f t="shared" si="68"/>
        <v>-1564.8</v>
      </c>
      <c r="AG117" s="85">
        <f t="shared" si="68"/>
        <v>-1564.8</v>
      </c>
      <c r="AH117" s="85">
        <f t="shared" si="68"/>
        <v>-1564.8</v>
      </c>
      <c r="AI117" s="86">
        <f t="shared" si="68"/>
        <v>-1564.8</v>
      </c>
    </row>
    <row r="118" spans="2:35" ht="9">
      <c r="B118" s="51"/>
      <c r="C118" s="57" t="s">
        <v>47</v>
      </c>
      <c r="D118" s="58"/>
      <c r="E118" s="59"/>
      <c r="F118" s="60"/>
      <c r="G118" s="150"/>
      <c r="H118" s="59"/>
      <c r="I118" s="105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>
        <f>AI104</f>
        <v>0</v>
      </c>
    </row>
    <row r="119" spans="2:35" ht="9">
      <c r="B119" s="51"/>
      <c r="C119" s="62" t="s">
        <v>66</v>
      </c>
      <c r="D119" s="63"/>
      <c r="E119" s="64">
        <f>E53</f>
        <v>0</v>
      </c>
      <c r="F119" s="65">
        <f aca="true" t="shared" si="69" ref="F119:AI119">F53</f>
        <v>0</v>
      </c>
      <c r="G119" s="151">
        <f t="shared" si="69"/>
        <v>0</v>
      </c>
      <c r="H119" s="64">
        <f t="shared" si="69"/>
        <v>0</v>
      </c>
      <c r="I119" s="158">
        <f t="shared" si="69"/>
        <v>0</v>
      </c>
      <c r="J119" s="65">
        <f t="shared" si="69"/>
        <v>0</v>
      </c>
      <c r="K119" s="65">
        <f t="shared" si="69"/>
        <v>0</v>
      </c>
      <c r="L119" s="65">
        <f t="shared" si="69"/>
        <v>0</v>
      </c>
      <c r="M119" s="65">
        <f t="shared" si="69"/>
        <v>0</v>
      </c>
      <c r="N119" s="65">
        <f t="shared" si="69"/>
        <v>0</v>
      </c>
      <c r="O119" s="65">
        <f t="shared" si="69"/>
        <v>0</v>
      </c>
      <c r="P119" s="65">
        <f t="shared" si="69"/>
        <v>0</v>
      </c>
      <c r="Q119" s="65">
        <f t="shared" si="69"/>
        <v>0</v>
      </c>
      <c r="R119" s="65">
        <f t="shared" si="69"/>
        <v>0</v>
      </c>
      <c r="S119" s="65">
        <f t="shared" si="69"/>
        <v>0</v>
      </c>
      <c r="T119" s="65">
        <f t="shared" si="69"/>
        <v>0</v>
      </c>
      <c r="U119" s="65">
        <f t="shared" si="69"/>
        <v>0</v>
      </c>
      <c r="V119" s="65">
        <f t="shared" si="69"/>
        <v>0</v>
      </c>
      <c r="W119" s="65">
        <f t="shared" si="69"/>
        <v>0</v>
      </c>
      <c r="X119" s="65">
        <f t="shared" si="69"/>
        <v>0</v>
      </c>
      <c r="Y119" s="65">
        <f t="shared" si="69"/>
        <v>0</v>
      </c>
      <c r="Z119" s="65">
        <f t="shared" si="69"/>
        <v>0</v>
      </c>
      <c r="AA119" s="65">
        <f t="shared" si="69"/>
        <v>0</v>
      </c>
      <c r="AB119" s="65">
        <f t="shared" si="69"/>
        <v>0</v>
      </c>
      <c r="AC119" s="65">
        <f t="shared" si="69"/>
        <v>0</v>
      </c>
      <c r="AD119" s="65">
        <f t="shared" si="69"/>
        <v>0</v>
      </c>
      <c r="AE119" s="65">
        <f t="shared" si="69"/>
        <v>0</v>
      </c>
      <c r="AF119" s="65">
        <f t="shared" si="69"/>
        <v>0</v>
      </c>
      <c r="AG119" s="65">
        <f t="shared" si="69"/>
        <v>0</v>
      </c>
      <c r="AH119" s="65">
        <f t="shared" si="69"/>
        <v>0</v>
      </c>
      <c r="AI119" s="66">
        <f t="shared" si="69"/>
        <v>0</v>
      </c>
    </row>
    <row r="120" spans="2:35" ht="9">
      <c r="B120" s="51"/>
      <c r="C120" s="30" t="s">
        <v>89</v>
      </c>
      <c r="D120" s="47"/>
      <c r="E120" s="48">
        <f>SUM(E116:E119)</f>
        <v>0</v>
      </c>
      <c r="F120" s="49">
        <f aca="true" t="shared" si="70" ref="F120:AI120">SUM(F116:F119)</f>
        <v>-782.4</v>
      </c>
      <c r="G120" s="154">
        <f t="shared" si="70"/>
        <v>-1564.8</v>
      </c>
      <c r="H120" s="48">
        <f t="shared" si="70"/>
        <v>-1564.8</v>
      </c>
      <c r="I120" s="160">
        <f t="shared" si="70"/>
        <v>-1564.8</v>
      </c>
      <c r="J120" s="49">
        <f t="shared" si="70"/>
        <v>-1564.8</v>
      </c>
      <c r="K120" s="49">
        <f t="shared" si="70"/>
        <v>-1564.8</v>
      </c>
      <c r="L120" s="49">
        <f t="shared" si="70"/>
        <v>-1564.8</v>
      </c>
      <c r="M120" s="49">
        <f t="shared" si="70"/>
        <v>-1564.8</v>
      </c>
      <c r="N120" s="49">
        <f t="shared" si="70"/>
        <v>-1564.8</v>
      </c>
      <c r="O120" s="49">
        <f t="shared" si="70"/>
        <v>-1564.8</v>
      </c>
      <c r="P120" s="49">
        <f t="shared" si="70"/>
        <v>-1564.8</v>
      </c>
      <c r="Q120" s="49">
        <f t="shared" si="70"/>
        <v>-1564.8</v>
      </c>
      <c r="R120" s="49">
        <f t="shared" si="70"/>
        <v>-1564.8</v>
      </c>
      <c r="S120" s="49">
        <f t="shared" si="70"/>
        <v>-1564.8</v>
      </c>
      <c r="T120" s="49">
        <f t="shared" si="70"/>
        <v>-1564.8</v>
      </c>
      <c r="U120" s="49">
        <f t="shared" si="70"/>
        <v>-1564.8</v>
      </c>
      <c r="V120" s="49">
        <f t="shared" si="70"/>
        <v>-1564.8</v>
      </c>
      <c r="W120" s="49">
        <f t="shared" si="70"/>
        <v>-1564.8</v>
      </c>
      <c r="X120" s="49">
        <f t="shared" si="70"/>
        <v>-1564.8</v>
      </c>
      <c r="Y120" s="49">
        <f t="shared" si="70"/>
        <v>-1564.8</v>
      </c>
      <c r="Z120" s="49">
        <f t="shared" si="70"/>
        <v>-1564.8</v>
      </c>
      <c r="AA120" s="49">
        <f t="shared" si="70"/>
        <v>-1564.8</v>
      </c>
      <c r="AB120" s="49">
        <f t="shared" si="70"/>
        <v>-1564.8</v>
      </c>
      <c r="AC120" s="49">
        <f t="shared" si="70"/>
        <v>-1564.8</v>
      </c>
      <c r="AD120" s="49">
        <f t="shared" si="70"/>
        <v>-1564.8</v>
      </c>
      <c r="AE120" s="49">
        <f t="shared" si="70"/>
        <v>-1564.8</v>
      </c>
      <c r="AF120" s="49">
        <f t="shared" si="70"/>
        <v>-1564.8</v>
      </c>
      <c r="AG120" s="49">
        <f t="shared" si="70"/>
        <v>-1564.8</v>
      </c>
      <c r="AH120" s="49">
        <f t="shared" si="70"/>
        <v>-1564.8</v>
      </c>
      <c r="AI120" s="50">
        <f t="shared" si="70"/>
        <v>-1564.8</v>
      </c>
    </row>
    <row r="121" spans="2:35" ht="9">
      <c r="B121" s="80"/>
      <c r="C121" s="87" t="s">
        <v>90</v>
      </c>
      <c r="D121" s="88"/>
      <c r="E121" s="89"/>
      <c r="F121" s="90"/>
      <c r="G121" s="162"/>
      <c r="H121" s="89"/>
      <c r="I121" s="166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332" t="str">
        <f>IF(ISERR(IRR($E120:AI120)),"-",IRR($E120:AI120))</f>
        <v>-</v>
      </c>
    </row>
    <row r="122" spans="2:35" ht="9">
      <c r="B122" s="81" t="s">
        <v>174</v>
      </c>
      <c r="C122" s="91" t="s">
        <v>29</v>
      </c>
      <c r="D122" s="88"/>
      <c r="E122" s="92">
        <f aca="true" t="shared" si="71" ref="E122:AI122">-E105</f>
        <v>0</v>
      </c>
      <c r="F122" s="93">
        <f t="shared" si="71"/>
        <v>0</v>
      </c>
      <c r="G122" s="163">
        <f t="shared" si="71"/>
        <v>0</v>
      </c>
      <c r="H122" s="92">
        <f t="shared" si="71"/>
        <v>0</v>
      </c>
      <c r="I122" s="167">
        <f t="shared" si="71"/>
        <v>0</v>
      </c>
      <c r="J122" s="93">
        <f t="shared" si="71"/>
        <v>0</v>
      </c>
      <c r="K122" s="93">
        <f t="shared" si="71"/>
        <v>0</v>
      </c>
      <c r="L122" s="93">
        <f t="shared" si="71"/>
        <v>0</v>
      </c>
      <c r="M122" s="93">
        <f t="shared" si="71"/>
        <v>0</v>
      </c>
      <c r="N122" s="93">
        <f t="shared" si="71"/>
        <v>0</v>
      </c>
      <c r="O122" s="93">
        <f t="shared" si="71"/>
        <v>0</v>
      </c>
      <c r="P122" s="93">
        <f t="shared" si="71"/>
        <v>0</v>
      </c>
      <c r="Q122" s="93">
        <f t="shared" si="71"/>
        <v>0</v>
      </c>
      <c r="R122" s="93">
        <f t="shared" si="71"/>
        <v>0</v>
      </c>
      <c r="S122" s="93">
        <f t="shared" si="71"/>
        <v>0</v>
      </c>
      <c r="T122" s="93">
        <f t="shared" si="71"/>
        <v>0</v>
      </c>
      <c r="U122" s="93">
        <f t="shared" si="71"/>
        <v>0</v>
      </c>
      <c r="V122" s="93">
        <f t="shared" si="71"/>
        <v>0</v>
      </c>
      <c r="W122" s="93">
        <f t="shared" si="71"/>
        <v>0</v>
      </c>
      <c r="X122" s="93">
        <f t="shared" si="71"/>
        <v>0</v>
      </c>
      <c r="Y122" s="93">
        <f t="shared" si="71"/>
        <v>0</v>
      </c>
      <c r="Z122" s="93">
        <f t="shared" si="71"/>
        <v>0</v>
      </c>
      <c r="AA122" s="93">
        <f t="shared" si="71"/>
        <v>0</v>
      </c>
      <c r="AB122" s="93">
        <f t="shared" si="71"/>
        <v>0</v>
      </c>
      <c r="AC122" s="93">
        <f t="shared" si="71"/>
        <v>0</v>
      </c>
      <c r="AD122" s="93">
        <f t="shared" si="71"/>
        <v>0</v>
      </c>
      <c r="AE122" s="93">
        <f t="shared" si="71"/>
        <v>0</v>
      </c>
      <c r="AF122" s="93">
        <f t="shared" si="71"/>
        <v>0</v>
      </c>
      <c r="AG122" s="93">
        <f t="shared" si="71"/>
        <v>0</v>
      </c>
      <c r="AH122" s="93">
        <f t="shared" si="71"/>
        <v>0</v>
      </c>
      <c r="AI122" s="94">
        <f t="shared" si="71"/>
        <v>0</v>
      </c>
    </row>
    <row r="123" spans="2:35" ht="9">
      <c r="B123" s="51"/>
      <c r="C123" s="52" t="s">
        <v>175</v>
      </c>
      <c r="D123" s="53"/>
      <c r="E123" s="54"/>
      <c r="F123" s="55"/>
      <c r="G123" s="149"/>
      <c r="H123" s="333"/>
      <c r="I123" s="334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6"/>
    </row>
    <row r="124" spans="2:35" ht="9">
      <c r="B124" s="51"/>
      <c r="C124" s="31" t="s">
        <v>91</v>
      </c>
      <c r="D124" s="47"/>
      <c r="E124" s="48">
        <f>SUM(E122:E123)</f>
        <v>0</v>
      </c>
      <c r="F124" s="49">
        <f>SUM(F122:F123)</f>
        <v>0</v>
      </c>
      <c r="G124" s="154">
        <f>SUM(G122:G123)</f>
        <v>0</v>
      </c>
      <c r="H124" s="48">
        <f>SUM(H122:H123)</f>
        <v>0</v>
      </c>
      <c r="I124" s="160">
        <f>SUM(I122:I123)</f>
        <v>0</v>
      </c>
      <c r="J124" s="49">
        <f>SUM(J122:J123)</f>
        <v>0</v>
      </c>
      <c r="K124" s="49">
        <f>SUM(K122:K123)</f>
        <v>0</v>
      </c>
      <c r="L124" s="49">
        <f>SUM(L122:L123)</f>
        <v>0</v>
      </c>
      <c r="M124" s="49">
        <f>SUM(M122:M123)</f>
        <v>0</v>
      </c>
      <c r="N124" s="49">
        <f>SUM(N122:N123)</f>
        <v>0</v>
      </c>
      <c r="O124" s="49">
        <f>SUM(O122:O123)</f>
        <v>0</v>
      </c>
      <c r="P124" s="49">
        <f>SUM(P122:P123)</f>
        <v>0</v>
      </c>
      <c r="Q124" s="49">
        <f>SUM(Q122:Q123)</f>
        <v>0</v>
      </c>
      <c r="R124" s="49">
        <f>SUM(R122:R123)</f>
        <v>0</v>
      </c>
      <c r="S124" s="49">
        <f>SUM(S122:S123)</f>
        <v>0</v>
      </c>
      <c r="T124" s="49">
        <f>SUM(T122:T123)</f>
        <v>0</v>
      </c>
      <c r="U124" s="49">
        <f>SUM(U122:U123)</f>
        <v>0</v>
      </c>
      <c r="V124" s="49">
        <f>SUM(V122:V123)</f>
        <v>0</v>
      </c>
      <c r="W124" s="49">
        <f>SUM(W122:W123)</f>
        <v>0</v>
      </c>
      <c r="X124" s="49">
        <f>SUM(X122:X123)</f>
        <v>0</v>
      </c>
      <c r="Y124" s="49">
        <f>SUM(Y122:Y123)</f>
        <v>0</v>
      </c>
      <c r="Z124" s="49">
        <f>SUM(Z122:Z123)</f>
        <v>0</v>
      </c>
      <c r="AA124" s="49">
        <f>SUM(AA122:AA123)</f>
        <v>0</v>
      </c>
      <c r="AB124" s="49">
        <f>SUM(AB122:AB123)</f>
        <v>0</v>
      </c>
      <c r="AC124" s="49">
        <f>SUM(AC122:AC123)</f>
        <v>0</v>
      </c>
      <c r="AD124" s="49">
        <f>SUM(AD122:AD123)</f>
        <v>0</v>
      </c>
      <c r="AE124" s="49">
        <f>SUM(AE122:AE123)</f>
        <v>0</v>
      </c>
      <c r="AF124" s="49">
        <f>SUM(AF122:AF123)</f>
        <v>0</v>
      </c>
      <c r="AG124" s="49">
        <f>SUM(AG122:AG123)</f>
        <v>0</v>
      </c>
      <c r="AH124" s="49">
        <f>SUM(AH122:AH123)</f>
        <v>0</v>
      </c>
      <c r="AI124" s="50">
        <f>SUM(AI122:AI123)</f>
        <v>0</v>
      </c>
    </row>
    <row r="125" spans="2:35" ht="9">
      <c r="B125" s="80"/>
      <c r="C125" s="91" t="s">
        <v>174</v>
      </c>
      <c r="D125" s="88"/>
      <c r="E125" s="89"/>
      <c r="F125" s="90"/>
      <c r="G125" s="162"/>
      <c r="H125" s="89"/>
      <c r="I125" s="166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332" t="str">
        <f>IF(ISERR(IRR($E124:AI124)),"-",IRR($E124:AI124))</f>
        <v>-</v>
      </c>
    </row>
    <row r="126" spans="2:35" ht="9">
      <c r="B126" s="81" t="s">
        <v>92</v>
      </c>
      <c r="C126" s="52" t="s">
        <v>93</v>
      </c>
      <c r="D126" s="53"/>
      <c r="E126" s="54">
        <f>E91</f>
        <v>0</v>
      </c>
      <c r="F126" s="55">
        <f aca="true" t="shared" si="72" ref="F126:AI126">F91</f>
        <v>-782.4</v>
      </c>
      <c r="G126" s="149">
        <f t="shared" si="72"/>
        <v>-1564.8</v>
      </c>
      <c r="H126" s="54">
        <f t="shared" si="72"/>
        <v>-1564.8</v>
      </c>
      <c r="I126" s="157">
        <f t="shared" si="72"/>
        <v>-1564.8</v>
      </c>
      <c r="J126" s="55">
        <f t="shared" si="72"/>
        <v>-1564.8</v>
      </c>
      <c r="K126" s="55">
        <f t="shared" si="72"/>
        <v>-1564.8</v>
      </c>
      <c r="L126" s="55">
        <f t="shared" si="72"/>
        <v>-1564.8</v>
      </c>
      <c r="M126" s="55">
        <f t="shared" si="72"/>
        <v>-1564.8</v>
      </c>
      <c r="N126" s="55">
        <f t="shared" si="72"/>
        <v>-1564.8</v>
      </c>
      <c r="O126" s="55">
        <f t="shared" si="72"/>
        <v>-1564.8</v>
      </c>
      <c r="P126" s="55">
        <f t="shared" si="72"/>
        <v>-1564.8</v>
      </c>
      <c r="Q126" s="55">
        <f t="shared" si="72"/>
        <v>-1564.8</v>
      </c>
      <c r="R126" s="55">
        <f t="shared" si="72"/>
        <v>-1564.8</v>
      </c>
      <c r="S126" s="55">
        <f t="shared" si="72"/>
        <v>-1564.8</v>
      </c>
      <c r="T126" s="55">
        <f t="shared" si="72"/>
        <v>-1564.8</v>
      </c>
      <c r="U126" s="55">
        <f t="shared" si="72"/>
        <v>-1564.8</v>
      </c>
      <c r="V126" s="55">
        <f t="shared" si="72"/>
        <v>-1564.8</v>
      </c>
      <c r="W126" s="55">
        <f t="shared" si="72"/>
        <v>-1564.8</v>
      </c>
      <c r="X126" s="55">
        <f t="shared" si="72"/>
        <v>-1564.8</v>
      </c>
      <c r="Y126" s="55">
        <f t="shared" si="72"/>
        <v>-1564.8</v>
      </c>
      <c r="Z126" s="55">
        <f t="shared" si="72"/>
        <v>-1564.8</v>
      </c>
      <c r="AA126" s="55">
        <f t="shared" si="72"/>
        <v>-1564.8</v>
      </c>
      <c r="AB126" s="55">
        <f t="shared" si="72"/>
        <v>-1564.8</v>
      </c>
      <c r="AC126" s="55">
        <f t="shared" si="72"/>
        <v>-1564.8</v>
      </c>
      <c r="AD126" s="55">
        <f t="shared" si="72"/>
        <v>-1564.8</v>
      </c>
      <c r="AE126" s="55">
        <f t="shared" si="72"/>
        <v>-1564.8</v>
      </c>
      <c r="AF126" s="55">
        <f t="shared" si="72"/>
        <v>-1564.8</v>
      </c>
      <c r="AG126" s="55">
        <f t="shared" si="72"/>
        <v>-1564.8</v>
      </c>
      <c r="AH126" s="55">
        <f t="shared" si="72"/>
        <v>-1564.8</v>
      </c>
      <c r="AI126" s="56">
        <f t="shared" si="72"/>
        <v>-1564.8</v>
      </c>
    </row>
    <row r="127" spans="2:35" ht="9">
      <c r="B127" s="51" t="s">
        <v>94</v>
      </c>
      <c r="C127" s="57" t="s">
        <v>95</v>
      </c>
      <c r="D127" s="58"/>
      <c r="E127" s="59">
        <f>E97</f>
        <v>0</v>
      </c>
      <c r="F127" s="60">
        <f aca="true" t="shared" si="73" ref="F127:AI127">F97</f>
        <v>0</v>
      </c>
      <c r="G127" s="150">
        <f t="shared" si="73"/>
        <v>0</v>
      </c>
      <c r="H127" s="59">
        <f t="shared" si="73"/>
        <v>0</v>
      </c>
      <c r="I127" s="105">
        <f t="shared" si="73"/>
        <v>0</v>
      </c>
      <c r="J127" s="60">
        <f t="shared" si="73"/>
        <v>0</v>
      </c>
      <c r="K127" s="60">
        <f t="shared" si="73"/>
        <v>0</v>
      </c>
      <c r="L127" s="60">
        <f t="shared" si="73"/>
        <v>0</v>
      </c>
      <c r="M127" s="60">
        <f t="shared" si="73"/>
        <v>0</v>
      </c>
      <c r="N127" s="60">
        <f t="shared" si="73"/>
        <v>0</v>
      </c>
      <c r="O127" s="60">
        <f t="shared" si="73"/>
        <v>0</v>
      </c>
      <c r="P127" s="60">
        <f t="shared" si="73"/>
        <v>0</v>
      </c>
      <c r="Q127" s="60">
        <f t="shared" si="73"/>
        <v>0</v>
      </c>
      <c r="R127" s="60">
        <f t="shared" si="73"/>
        <v>0</v>
      </c>
      <c r="S127" s="60">
        <f t="shared" si="73"/>
        <v>0</v>
      </c>
      <c r="T127" s="60">
        <f t="shared" si="73"/>
        <v>0</v>
      </c>
      <c r="U127" s="60">
        <f t="shared" si="73"/>
        <v>0</v>
      </c>
      <c r="V127" s="60">
        <f t="shared" si="73"/>
        <v>0</v>
      </c>
      <c r="W127" s="60">
        <f t="shared" si="73"/>
        <v>0</v>
      </c>
      <c r="X127" s="60">
        <f t="shared" si="73"/>
        <v>0</v>
      </c>
      <c r="Y127" s="60">
        <f t="shared" si="73"/>
        <v>0</v>
      </c>
      <c r="Z127" s="60">
        <f t="shared" si="73"/>
        <v>0</v>
      </c>
      <c r="AA127" s="60">
        <f t="shared" si="73"/>
        <v>0</v>
      </c>
      <c r="AB127" s="60">
        <f t="shared" si="73"/>
        <v>0</v>
      </c>
      <c r="AC127" s="60">
        <f t="shared" si="73"/>
        <v>0</v>
      </c>
      <c r="AD127" s="60">
        <f t="shared" si="73"/>
        <v>0</v>
      </c>
      <c r="AE127" s="60">
        <f t="shared" si="73"/>
        <v>0</v>
      </c>
      <c r="AF127" s="60">
        <f t="shared" si="73"/>
        <v>0</v>
      </c>
      <c r="AG127" s="60">
        <f t="shared" si="73"/>
        <v>0</v>
      </c>
      <c r="AH127" s="60">
        <f t="shared" si="73"/>
        <v>0</v>
      </c>
      <c r="AI127" s="61">
        <f t="shared" si="73"/>
        <v>0</v>
      </c>
    </row>
    <row r="128" spans="2:35" ht="9">
      <c r="B128" s="51"/>
      <c r="C128" s="57" t="s">
        <v>29</v>
      </c>
      <c r="D128" s="58"/>
      <c r="E128" s="59">
        <f>E105</f>
        <v>0</v>
      </c>
      <c r="F128" s="60">
        <f aca="true" t="shared" si="74" ref="F128:AI128">F105</f>
        <v>0</v>
      </c>
      <c r="G128" s="150">
        <f t="shared" si="74"/>
        <v>0</v>
      </c>
      <c r="H128" s="59">
        <f t="shared" si="74"/>
        <v>0</v>
      </c>
      <c r="I128" s="105">
        <f t="shared" si="74"/>
        <v>0</v>
      </c>
      <c r="J128" s="60">
        <f t="shared" si="74"/>
        <v>0</v>
      </c>
      <c r="K128" s="60">
        <f t="shared" si="74"/>
        <v>0</v>
      </c>
      <c r="L128" s="60">
        <f t="shared" si="74"/>
        <v>0</v>
      </c>
      <c r="M128" s="60">
        <f t="shared" si="74"/>
        <v>0</v>
      </c>
      <c r="N128" s="60">
        <f t="shared" si="74"/>
        <v>0</v>
      </c>
      <c r="O128" s="60">
        <f t="shared" si="74"/>
        <v>0</v>
      </c>
      <c r="P128" s="60">
        <f t="shared" si="74"/>
        <v>0</v>
      </c>
      <c r="Q128" s="60">
        <f t="shared" si="74"/>
        <v>0</v>
      </c>
      <c r="R128" s="60">
        <f t="shared" si="74"/>
        <v>0</v>
      </c>
      <c r="S128" s="60">
        <f t="shared" si="74"/>
        <v>0</v>
      </c>
      <c r="T128" s="60">
        <f t="shared" si="74"/>
        <v>0</v>
      </c>
      <c r="U128" s="60">
        <f t="shared" si="74"/>
        <v>0</v>
      </c>
      <c r="V128" s="60">
        <f t="shared" si="74"/>
        <v>0</v>
      </c>
      <c r="W128" s="60">
        <f t="shared" si="74"/>
        <v>0</v>
      </c>
      <c r="X128" s="60">
        <f t="shared" si="74"/>
        <v>0</v>
      </c>
      <c r="Y128" s="60">
        <f t="shared" si="74"/>
        <v>0</v>
      </c>
      <c r="Z128" s="60">
        <f t="shared" si="74"/>
        <v>0</v>
      </c>
      <c r="AA128" s="60">
        <f t="shared" si="74"/>
        <v>0</v>
      </c>
      <c r="AB128" s="60">
        <f t="shared" si="74"/>
        <v>0</v>
      </c>
      <c r="AC128" s="60">
        <f t="shared" si="74"/>
        <v>0</v>
      </c>
      <c r="AD128" s="60">
        <f t="shared" si="74"/>
        <v>0</v>
      </c>
      <c r="AE128" s="60">
        <f t="shared" si="74"/>
        <v>0</v>
      </c>
      <c r="AF128" s="60">
        <f t="shared" si="74"/>
        <v>0</v>
      </c>
      <c r="AG128" s="60">
        <f t="shared" si="74"/>
        <v>0</v>
      </c>
      <c r="AH128" s="60">
        <f t="shared" si="74"/>
        <v>0</v>
      </c>
      <c r="AI128" s="61">
        <f t="shared" si="74"/>
        <v>0</v>
      </c>
    </row>
    <row r="129" spans="2:35" ht="9">
      <c r="B129" s="51"/>
      <c r="C129" s="57" t="s">
        <v>43</v>
      </c>
      <c r="D129" s="58"/>
      <c r="E129" s="59">
        <f>E106</f>
        <v>0</v>
      </c>
      <c r="F129" s="60">
        <f aca="true" t="shared" si="75" ref="F129:AI129">F106</f>
        <v>0</v>
      </c>
      <c r="G129" s="150">
        <f t="shared" si="75"/>
        <v>0</v>
      </c>
      <c r="H129" s="59">
        <f t="shared" si="75"/>
        <v>0</v>
      </c>
      <c r="I129" s="105">
        <f t="shared" si="75"/>
        <v>0</v>
      </c>
      <c r="J129" s="60">
        <f t="shared" si="75"/>
        <v>0</v>
      </c>
      <c r="K129" s="60">
        <f t="shared" si="75"/>
        <v>0</v>
      </c>
      <c r="L129" s="60">
        <f t="shared" si="75"/>
        <v>0</v>
      </c>
      <c r="M129" s="60">
        <f t="shared" si="75"/>
        <v>0</v>
      </c>
      <c r="N129" s="60">
        <f t="shared" si="75"/>
        <v>0</v>
      </c>
      <c r="O129" s="60">
        <f t="shared" si="75"/>
        <v>0</v>
      </c>
      <c r="P129" s="60">
        <f t="shared" si="75"/>
        <v>0</v>
      </c>
      <c r="Q129" s="60">
        <f t="shared" si="75"/>
        <v>0</v>
      </c>
      <c r="R129" s="60">
        <f t="shared" si="75"/>
        <v>0</v>
      </c>
      <c r="S129" s="60">
        <f t="shared" si="75"/>
        <v>0</v>
      </c>
      <c r="T129" s="60">
        <f t="shared" si="75"/>
        <v>0</v>
      </c>
      <c r="U129" s="60">
        <f t="shared" si="75"/>
        <v>0</v>
      </c>
      <c r="V129" s="60">
        <f t="shared" si="75"/>
        <v>0</v>
      </c>
      <c r="W129" s="60">
        <f t="shared" si="75"/>
        <v>0</v>
      </c>
      <c r="X129" s="60">
        <f t="shared" si="75"/>
        <v>0</v>
      </c>
      <c r="Y129" s="60">
        <f t="shared" si="75"/>
        <v>0</v>
      </c>
      <c r="Z129" s="60">
        <f t="shared" si="75"/>
        <v>0</v>
      </c>
      <c r="AA129" s="60">
        <f t="shared" si="75"/>
        <v>0</v>
      </c>
      <c r="AB129" s="60">
        <f t="shared" si="75"/>
        <v>0</v>
      </c>
      <c r="AC129" s="60">
        <f t="shared" si="75"/>
        <v>0</v>
      </c>
      <c r="AD129" s="60">
        <f t="shared" si="75"/>
        <v>0</v>
      </c>
      <c r="AE129" s="60">
        <f t="shared" si="75"/>
        <v>0</v>
      </c>
      <c r="AF129" s="60">
        <f t="shared" si="75"/>
        <v>0</v>
      </c>
      <c r="AG129" s="60">
        <f t="shared" si="75"/>
        <v>0</v>
      </c>
      <c r="AH129" s="60">
        <f t="shared" si="75"/>
        <v>0</v>
      </c>
      <c r="AI129" s="61">
        <f t="shared" si="75"/>
        <v>0</v>
      </c>
    </row>
    <row r="130" spans="2:35" ht="9">
      <c r="B130" s="51"/>
      <c r="C130" s="57" t="s">
        <v>149</v>
      </c>
      <c r="D130" s="58"/>
      <c r="E130" s="59">
        <f>E53</f>
        <v>0</v>
      </c>
      <c r="F130" s="60">
        <f aca="true" t="shared" si="76" ref="F130:AI130">F53</f>
        <v>0</v>
      </c>
      <c r="G130" s="150">
        <f t="shared" si="76"/>
        <v>0</v>
      </c>
      <c r="H130" s="59">
        <f t="shared" si="76"/>
        <v>0</v>
      </c>
      <c r="I130" s="105">
        <f t="shared" si="76"/>
        <v>0</v>
      </c>
      <c r="J130" s="60">
        <f t="shared" si="76"/>
        <v>0</v>
      </c>
      <c r="K130" s="60">
        <f t="shared" si="76"/>
        <v>0</v>
      </c>
      <c r="L130" s="60">
        <f t="shared" si="76"/>
        <v>0</v>
      </c>
      <c r="M130" s="60">
        <f t="shared" si="76"/>
        <v>0</v>
      </c>
      <c r="N130" s="60">
        <f t="shared" si="76"/>
        <v>0</v>
      </c>
      <c r="O130" s="60">
        <f t="shared" si="76"/>
        <v>0</v>
      </c>
      <c r="P130" s="60">
        <f t="shared" si="76"/>
        <v>0</v>
      </c>
      <c r="Q130" s="60">
        <f t="shared" si="76"/>
        <v>0</v>
      </c>
      <c r="R130" s="60">
        <f t="shared" si="76"/>
        <v>0</v>
      </c>
      <c r="S130" s="60">
        <f t="shared" si="76"/>
        <v>0</v>
      </c>
      <c r="T130" s="60">
        <f t="shared" si="76"/>
        <v>0</v>
      </c>
      <c r="U130" s="60">
        <f t="shared" si="76"/>
        <v>0</v>
      </c>
      <c r="V130" s="60">
        <f t="shared" si="76"/>
        <v>0</v>
      </c>
      <c r="W130" s="60">
        <f t="shared" si="76"/>
        <v>0</v>
      </c>
      <c r="X130" s="60">
        <f t="shared" si="76"/>
        <v>0</v>
      </c>
      <c r="Y130" s="60">
        <f t="shared" si="76"/>
        <v>0</v>
      </c>
      <c r="Z130" s="60">
        <f t="shared" si="76"/>
        <v>0</v>
      </c>
      <c r="AA130" s="60">
        <f t="shared" si="76"/>
        <v>0</v>
      </c>
      <c r="AB130" s="60">
        <f t="shared" si="76"/>
        <v>0</v>
      </c>
      <c r="AC130" s="60">
        <f t="shared" si="76"/>
        <v>0</v>
      </c>
      <c r="AD130" s="60">
        <f t="shared" si="76"/>
        <v>0</v>
      </c>
      <c r="AE130" s="60">
        <f t="shared" si="76"/>
        <v>0</v>
      </c>
      <c r="AF130" s="60">
        <f t="shared" si="76"/>
        <v>0</v>
      </c>
      <c r="AG130" s="60">
        <f t="shared" si="76"/>
        <v>0</v>
      </c>
      <c r="AH130" s="60">
        <f t="shared" si="76"/>
        <v>0</v>
      </c>
      <c r="AI130" s="61">
        <f t="shared" si="76"/>
        <v>0</v>
      </c>
    </row>
    <row r="131" spans="2:35" ht="9">
      <c r="B131" s="51"/>
      <c r="C131" s="62" t="s">
        <v>47</v>
      </c>
      <c r="D131" s="63"/>
      <c r="E131" s="64">
        <f>E104</f>
        <v>0</v>
      </c>
      <c r="F131" s="65">
        <f aca="true" t="shared" si="77" ref="F131:AI131">F104</f>
        <v>0</v>
      </c>
      <c r="G131" s="151">
        <f t="shared" si="77"/>
        <v>0</v>
      </c>
      <c r="H131" s="64">
        <f t="shared" si="77"/>
        <v>0</v>
      </c>
      <c r="I131" s="158">
        <f t="shared" si="77"/>
        <v>0</v>
      </c>
      <c r="J131" s="65">
        <f t="shared" si="77"/>
        <v>0</v>
      </c>
      <c r="K131" s="65">
        <f t="shared" si="77"/>
        <v>0</v>
      </c>
      <c r="L131" s="65">
        <f t="shared" si="77"/>
        <v>0</v>
      </c>
      <c r="M131" s="65">
        <f t="shared" si="77"/>
        <v>0</v>
      </c>
      <c r="N131" s="65">
        <f t="shared" si="77"/>
        <v>0</v>
      </c>
      <c r="O131" s="65">
        <f t="shared" si="77"/>
        <v>0</v>
      </c>
      <c r="P131" s="65">
        <f t="shared" si="77"/>
        <v>0</v>
      </c>
      <c r="Q131" s="65">
        <f t="shared" si="77"/>
        <v>0</v>
      </c>
      <c r="R131" s="65">
        <f t="shared" si="77"/>
        <v>0</v>
      </c>
      <c r="S131" s="65">
        <f t="shared" si="77"/>
        <v>0</v>
      </c>
      <c r="T131" s="65">
        <f t="shared" si="77"/>
        <v>0</v>
      </c>
      <c r="U131" s="65">
        <f t="shared" si="77"/>
        <v>0</v>
      </c>
      <c r="V131" s="65">
        <f t="shared" si="77"/>
        <v>0</v>
      </c>
      <c r="W131" s="65">
        <f t="shared" si="77"/>
        <v>0</v>
      </c>
      <c r="X131" s="65">
        <f t="shared" si="77"/>
        <v>0</v>
      </c>
      <c r="Y131" s="65">
        <f t="shared" si="77"/>
        <v>0</v>
      </c>
      <c r="Z131" s="65">
        <f t="shared" si="77"/>
        <v>0</v>
      </c>
      <c r="AA131" s="65">
        <f t="shared" si="77"/>
        <v>0</v>
      </c>
      <c r="AB131" s="65">
        <f t="shared" si="77"/>
        <v>0</v>
      </c>
      <c r="AC131" s="65">
        <f t="shared" si="77"/>
        <v>0</v>
      </c>
      <c r="AD131" s="65">
        <f t="shared" si="77"/>
        <v>0</v>
      </c>
      <c r="AE131" s="65">
        <f t="shared" si="77"/>
        <v>0</v>
      </c>
      <c r="AF131" s="65">
        <f t="shared" si="77"/>
        <v>0</v>
      </c>
      <c r="AG131" s="65">
        <f t="shared" si="77"/>
        <v>0</v>
      </c>
      <c r="AH131" s="65">
        <f t="shared" si="77"/>
        <v>0</v>
      </c>
      <c r="AI131" s="66">
        <f t="shared" si="77"/>
        <v>0</v>
      </c>
    </row>
    <row r="132" spans="2:35" ht="9">
      <c r="B132" s="51"/>
      <c r="C132" s="31" t="s">
        <v>201</v>
      </c>
      <c r="D132" s="47"/>
      <c r="E132" s="48"/>
      <c r="F132" s="49"/>
      <c r="G132" s="154"/>
      <c r="H132" s="322"/>
      <c r="I132" s="323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5"/>
    </row>
    <row r="133" spans="2:35" ht="9">
      <c r="B133" s="51"/>
      <c r="C133" s="31" t="s">
        <v>96</v>
      </c>
      <c r="D133" s="47"/>
      <c r="E133" s="95"/>
      <c r="F133" s="96"/>
      <c r="G133" s="164"/>
      <c r="H133" s="95"/>
      <c r="I133" s="168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7" t="str">
        <f>IF(ISERR(SUM(E126:AI131)/SUM(E132:AI132)),"-",SUM(E126:AI131)/SUM(E132:AI132))</f>
        <v>-</v>
      </c>
    </row>
    <row r="134" spans="2:35" ht="9">
      <c r="B134" s="80"/>
      <c r="C134" s="31" t="s">
        <v>97</v>
      </c>
      <c r="D134" s="47"/>
      <c r="E134" s="95"/>
      <c r="F134" s="96"/>
      <c r="G134" s="164"/>
      <c r="H134" s="95" t="str">
        <f>IF(ISERR(SUM(H126:H131)/H132),"-",SUM(H126:H131)/H132)</f>
        <v>-</v>
      </c>
      <c r="I134" s="168" t="str">
        <f aca="true" t="shared" si="78" ref="I134:AI134">IF(ISERR(SUM(I126:I131)/I132),"-",SUM(I126:I131)/I132)</f>
        <v>-</v>
      </c>
      <c r="J134" s="96" t="str">
        <f t="shared" si="78"/>
        <v>-</v>
      </c>
      <c r="K134" s="96" t="str">
        <f t="shared" si="78"/>
        <v>-</v>
      </c>
      <c r="L134" s="96" t="str">
        <f t="shared" si="78"/>
        <v>-</v>
      </c>
      <c r="M134" s="96" t="str">
        <f t="shared" si="78"/>
        <v>-</v>
      </c>
      <c r="N134" s="96" t="str">
        <f t="shared" si="78"/>
        <v>-</v>
      </c>
      <c r="O134" s="96" t="str">
        <f t="shared" si="78"/>
        <v>-</v>
      </c>
      <c r="P134" s="96" t="str">
        <f t="shared" si="78"/>
        <v>-</v>
      </c>
      <c r="Q134" s="96" t="str">
        <f t="shared" si="78"/>
        <v>-</v>
      </c>
      <c r="R134" s="96" t="str">
        <f t="shared" si="78"/>
        <v>-</v>
      </c>
      <c r="S134" s="96" t="str">
        <f t="shared" si="78"/>
        <v>-</v>
      </c>
      <c r="T134" s="96" t="str">
        <f t="shared" si="78"/>
        <v>-</v>
      </c>
      <c r="U134" s="96" t="str">
        <f t="shared" si="78"/>
        <v>-</v>
      </c>
      <c r="V134" s="96" t="str">
        <f t="shared" si="78"/>
        <v>-</v>
      </c>
      <c r="W134" s="96" t="str">
        <f t="shared" si="78"/>
        <v>-</v>
      </c>
      <c r="X134" s="96" t="str">
        <f t="shared" si="78"/>
        <v>-</v>
      </c>
      <c r="Y134" s="96" t="str">
        <f t="shared" si="78"/>
        <v>-</v>
      </c>
      <c r="Z134" s="96" t="str">
        <f t="shared" si="78"/>
        <v>-</v>
      </c>
      <c r="AA134" s="96" t="str">
        <f t="shared" si="78"/>
        <v>-</v>
      </c>
      <c r="AB134" s="96" t="str">
        <f t="shared" si="78"/>
        <v>-</v>
      </c>
      <c r="AC134" s="96" t="str">
        <f t="shared" si="78"/>
        <v>-</v>
      </c>
      <c r="AD134" s="96" t="str">
        <f t="shared" si="78"/>
        <v>-</v>
      </c>
      <c r="AE134" s="96" t="str">
        <f t="shared" si="78"/>
        <v>-</v>
      </c>
      <c r="AF134" s="96" t="str">
        <f t="shared" si="78"/>
        <v>-</v>
      </c>
      <c r="AG134" s="96" t="str">
        <f t="shared" si="78"/>
        <v>-</v>
      </c>
      <c r="AH134" s="96" t="str">
        <f t="shared" si="78"/>
        <v>-</v>
      </c>
      <c r="AI134" s="97" t="str">
        <f t="shared" si="78"/>
        <v>-</v>
      </c>
    </row>
    <row r="135" spans="2:25" ht="9">
      <c r="B135" s="27"/>
      <c r="C135" s="27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2:25" s="1" customFormat="1" ht="12" hidden="1">
      <c r="B136" s="24" t="s">
        <v>127</v>
      </c>
      <c r="C136" s="24"/>
      <c r="D136" s="24"/>
      <c r="E136" s="98"/>
      <c r="F136" s="98"/>
      <c r="G136" s="98" t="b">
        <v>0</v>
      </c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</row>
    <row r="137" spans="2:35" ht="9" hidden="1">
      <c r="B137" s="27"/>
      <c r="C137" s="27"/>
      <c r="D137" s="2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AI137" s="29" t="s">
        <v>86</v>
      </c>
    </row>
    <row r="138" spans="2:35" ht="9" hidden="1">
      <c r="B138" s="30"/>
      <c r="C138" s="31"/>
      <c r="D138" s="32" t="s">
        <v>148</v>
      </c>
      <c r="E138" s="33">
        <v>-2</v>
      </c>
      <c r="F138" s="34">
        <v>-1</v>
      </c>
      <c r="G138" s="147">
        <v>0</v>
      </c>
      <c r="H138" s="33">
        <v>1</v>
      </c>
      <c r="I138" s="155">
        <v>2</v>
      </c>
      <c r="J138" s="34">
        <v>3</v>
      </c>
      <c r="K138" s="34">
        <v>4</v>
      </c>
      <c r="L138" s="34">
        <v>5</v>
      </c>
      <c r="M138" s="34">
        <v>6</v>
      </c>
      <c r="N138" s="34">
        <v>7</v>
      </c>
      <c r="O138" s="34">
        <v>8</v>
      </c>
      <c r="P138" s="34">
        <v>9</v>
      </c>
      <c r="Q138" s="34">
        <v>10</v>
      </c>
      <c r="R138" s="34">
        <v>11</v>
      </c>
      <c r="S138" s="34">
        <v>12</v>
      </c>
      <c r="T138" s="34">
        <v>13</v>
      </c>
      <c r="U138" s="34">
        <v>14</v>
      </c>
      <c r="V138" s="34">
        <v>15</v>
      </c>
      <c r="W138" s="34">
        <v>16</v>
      </c>
      <c r="X138" s="34">
        <v>17</v>
      </c>
      <c r="Y138" s="34">
        <v>18</v>
      </c>
      <c r="Z138" s="34">
        <v>19</v>
      </c>
      <c r="AA138" s="34">
        <v>20</v>
      </c>
      <c r="AB138" s="34">
        <v>21</v>
      </c>
      <c r="AC138" s="34">
        <v>22</v>
      </c>
      <c r="AD138" s="34">
        <v>23</v>
      </c>
      <c r="AE138" s="34">
        <v>24</v>
      </c>
      <c r="AF138" s="34">
        <v>25</v>
      </c>
      <c r="AG138" s="34">
        <v>26</v>
      </c>
      <c r="AH138" s="34">
        <v>27</v>
      </c>
      <c r="AI138" s="35">
        <v>28</v>
      </c>
    </row>
    <row r="139" spans="2:35" ht="9" hidden="1">
      <c r="B139" s="30" t="s">
        <v>82</v>
      </c>
      <c r="C139" s="31"/>
      <c r="D139" s="47"/>
      <c r="E139" s="48">
        <f>E72</f>
        <v>0</v>
      </c>
      <c r="F139" s="49">
        <f aca="true" t="shared" si="79" ref="F139:AI139">F72</f>
        <v>-782.4</v>
      </c>
      <c r="G139" s="154">
        <f t="shared" si="79"/>
        <v>-1564.8</v>
      </c>
      <c r="H139" s="48">
        <f t="shared" si="79"/>
        <v>-1564.8</v>
      </c>
      <c r="I139" s="160">
        <f t="shared" si="79"/>
        <v>-1564.8</v>
      </c>
      <c r="J139" s="49">
        <f t="shared" si="79"/>
        <v>-1564.8</v>
      </c>
      <c r="K139" s="49">
        <f t="shared" si="79"/>
        <v>-1564.8</v>
      </c>
      <c r="L139" s="49">
        <f t="shared" si="79"/>
        <v>-1564.8</v>
      </c>
      <c r="M139" s="49">
        <f t="shared" si="79"/>
        <v>-1564.8</v>
      </c>
      <c r="N139" s="49">
        <f t="shared" si="79"/>
        <v>-1564.8</v>
      </c>
      <c r="O139" s="49">
        <f t="shared" si="79"/>
        <v>-1564.8</v>
      </c>
      <c r="P139" s="49">
        <f t="shared" si="79"/>
        <v>-1564.8</v>
      </c>
      <c r="Q139" s="49">
        <f t="shared" si="79"/>
        <v>-1564.8</v>
      </c>
      <c r="R139" s="49">
        <f t="shared" si="79"/>
        <v>-1564.8</v>
      </c>
      <c r="S139" s="49">
        <f t="shared" si="79"/>
        <v>-1564.8</v>
      </c>
      <c r="T139" s="49">
        <f t="shared" si="79"/>
        <v>-1564.8</v>
      </c>
      <c r="U139" s="49">
        <f t="shared" si="79"/>
        <v>-1564.8</v>
      </c>
      <c r="V139" s="49">
        <f t="shared" si="79"/>
        <v>-1564.8</v>
      </c>
      <c r="W139" s="49">
        <f t="shared" si="79"/>
        <v>-1564.8</v>
      </c>
      <c r="X139" s="49">
        <f t="shared" si="79"/>
        <v>-1564.8</v>
      </c>
      <c r="Y139" s="49">
        <f t="shared" si="79"/>
        <v>-1564.8</v>
      </c>
      <c r="Z139" s="49">
        <f t="shared" si="79"/>
        <v>-1564.8</v>
      </c>
      <c r="AA139" s="49">
        <f t="shared" si="79"/>
        <v>-1564.8</v>
      </c>
      <c r="AB139" s="49">
        <f t="shared" si="79"/>
        <v>-1564.8</v>
      </c>
      <c r="AC139" s="49">
        <f t="shared" si="79"/>
        <v>-1564.8</v>
      </c>
      <c r="AD139" s="49">
        <f t="shared" si="79"/>
        <v>-1564.8</v>
      </c>
      <c r="AE139" s="49">
        <f t="shared" si="79"/>
        <v>-1564.8</v>
      </c>
      <c r="AF139" s="49">
        <f t="shared" si="79"/>
        <v>-1564.8</v>
      </c>
      <c r="AG139" s="49">
        <f t="shared" si="79"/>
        <v>-1564.8</v>
      </c>
      <c r="AH139" s="49">
        <f t="shared" si="79"/>
        <v>-1564.8</v>
      </c>
      <c r="AI139" s="50">
        <f t="shared" si="79"/>
        <v>-1564.8</v>
      </c>
    </row>
    <row r="140" spans="2:35" ht="9" hidden="1">
      <c r="B140" s="30" t="s">
        <v>66</v>
      </c>
      <c r="C140" s="31"/>
      <c r="D140" s="47"/>
      <c r="E140" s="48">
        <f>E53</f>
        <v>0</v>
      </c>
      <c r="F140" s="49">
        <f aca="true" t="shared" si="80" ref="F140:AI140">F53</f>
        <v>0</v>
      </c>
      <c r="G140" s="154">
        <f t="shared" si="80"/>
        <v>0</v>
      </c>
      <c r="H140" s="48">
        <f t="shared" si="80"/>
        <v>0</v>
      </c>
      <c r="I140" s="160">
        <f t="shared" si="80"/>
        <v>0</v>
      </c>
      <c r="J140" s="49">
        <f t="shared" si="80"/>
        <v>0</v>
      </c>
      <c r="K140" s="49">
        <f t="shared" si="80"/>
        <v>0</v>
      </c>
      <c r="L140" s="49">
        <f t="shared" si="80"/>
        <v>0</v>
      </c>
      <c r="M140" s="49">
        <f t="shared" si="80"/>
        <v>0</v>
      </c>
      <c r="N140" s="49">
        <f t="shared" si="80"/>
        <v>0</v>
      </c>
      <c r="O140" s="49">
        <f t="shared" si="80"/>
        <v>0</v>
      </c>
      <c r="P140" s="49">
        <f t="shared" si="80"/>
        <v>0</v>
      </c>
      <c r="Q140" s="49">
        <f t="shared" si="80"/>
        <v>0</v>
      </c>
      <c r="R140" s="49">
        <f t="shared" si="80"/>
        <v>0</v>
      </c>
      <c r="S140" s="49">
        <f t="shared" si="80"/>
        <v>0</v>
      </c>
      <c r="T140" s="49">
        <f t="shared" si="80"/>
        <v>0</v>
      </c>
      <c r="U140" s="49">
        <f t="shared" si="80"/>
        <v>0</v>
      </c>
      <c r="V140" s="49">
        <f t="shared" si="80"/>
        <v>0</v>
      </c>
      <c r="W140" s="49">
        <f t="shared" si="80"/>
        <v>0</v>
      </c>
      <c r="X140" s="49">
        <f t="shared" si="80"/>
        <v>0</v>
      </c>
      <c r="Y140" s="49">
        <f t="shared" si="80"/>
        <v>0</v>
      </c>
      <c r="Z140" s="49">
        <f t="shared" si="80"/>
        <v>0</v>
      </c>
      <c r="AA140" s="49">
        <f t="shared" si="80"/>
        <v>0</v>
      </c>
      <c r="AB140" s="49">
        <f t="shared" si="80"/>
        <v>0</v>
      </c>
      <c r="AC140" s="49">
        <f t="shared" si="80"/>
        <v>0</v>
      </c>
      <c r="AD140" s="49">
        <f t="shared" si="80"/>
        <v>0</v>
      </c>
      <c r="AE140" s="49">
        <f t="shared" si="80"/>
        <v>0</v>
      </c>
      <c r="AF140" s="49">
        <f t="shared" si="80"/>
        <v>0</v>
      </c>
      <c r="AG140" s="49">
        <f t="shared" si="80"/>
        <v>0</v>
      </c>
      <c r="AH140" s="49">
        <f t="shared" si="80"/>
        <v>0</v>
      </c>
      <c r="AI140" s="50">
        <f t="shared" si="80"/>
        <v>0</v>
      </c>
    </row>
    <row r="141" spans="2:35" ht="9" hidden="1">
      <c r="B141" s="30" t="s">
        <v>48</v>
      </c>
      <c r="C141" s="31"/>
      <c r="D141" s="47"/>
      <c r="E141" s="48">
        <f>MAX(E139+E140,0)*$D79</f>
        <v>0</v>
      </c>
      <c r="F141" s="49">
        <f>MAX(F139+F140,0)*$D79</f>
        <v>0</v>
      </c>
      <c r="G141" s="154">
        <f>MAX(G139+G140,0)*$D79</f>
        <v>0</v>
      </c>
      <c r="H141" s="48">
        <f>MAX(H139+H140,0)*$D79</f>
        <v>0</v>
      </c>
      <c r="I141" s="160">
        <f>MAX(I139+I140,0)*$D79</f>
        <v>0</v>
      </c>
      <c r="J141" s="49">
        <f>MAX(J139+J140,0)*$D79</f>
        <v>0</v>
      </c>
      <c r="K141" s="49">
        <f>MAX(K139+K140,0)*$D79</f>
        <v>0</v>
      </c>
      <c r="L141" s="49">
        <f>MAX(L139+L140,0)*$D79</f>
        <v>0</v>
      </c>
      <c r="M141" s="49">
        <f>MAX(M139+M140,0)*$D79</f>
        <v>0</v>
      </c>
      <c r="N141" s="49">
        <f>MAX(N139+N140,0)*$D79</f>
        <v>0</v>
      </c>
      <c r="O141" s="49">
        <f>MAX(O139+O140,0)*$D79</f>
        <v>0</v>
      </c>
      <c r="P141" s="49">
        <f>MAX(P139+P140,0)*$D79</f>
        <v>0</v>
      </c>
      <c r="Q141" s="49">
        <f>MAX(Q139+Q140,0)*$D79</f>
        <v>0</v>
      </c>
      <c r="R141" s="49">
        <f>MAX(R139+R140,0)*$D79</f>
        <v>0</v>
      </c>
      <c r="S141" s="49">
        <f>MAX(S139+S140,0)*$D79</f>
        <v>0</v>
      </c>
      <c r="T141" s="49">
        <f>MAX(T139+T140,0)*$D79</f>
        <v>0</v>
      </c>
      <c r="U141" s="49">
        <f>MAX(U139+U140,0)*$D79</f>
        <v>0</v>
      </c>
      <c r="V141" s="49">
        <f>MAX(V139+V140,0)*$D79</f>
        <v>0</v>
      </c>
      <c r="W141" s="49">
        <f>MAX(W139+W140,0)*$D79</f>
        <v>0</v>
      </c>
      <c r="X141" s="49">
        <f>MAX(X139+X140,0)*$D79</f>
        <v>0</v>
      </c>
      <c r="Y141" s="49">
        <f>MAX(Y139+Y140,0)*$D79</f>
        <v>0</v>
      </c>
      <c r="Z141" s="49">
        <f>MAX(Z139+Z140,0)*$D79</f>
        <v>0</v>
      </c>
      <c r="AA141" s="49">
        <f>MAX(AA139+AA140,0)*$D79</f>
        <v>0</v>
      </c>
      <c r="AB141" s="49">
        <f>MAX(AB139+AB140,0)*$D79</f>
        <v>0</v>
      </c>
      <c r="AC141" s="49">
        <f>MAX(AC139+AC140,0)*$D79</f>
        <v>0</v>
      </c>
      <c r="AD141" s="49">
        <f>MAX(AD139+AD140,0)*$D79</f>
        <v>0</v>
      </c>
      <c r="AE141" s="49">
        <f>MAX(AE139+AE140,0)*$D79</f>
        <v>0</v>
      </c>
      <c r="AF141" s="49">
        <f>MAX(AF139+AF140,0)*$D79</f>
        <v>0</v>
      </c>
      <c r="AG141" s="49">
        <f>MAX(AG139+AG140,0)*$D79</f>
        <v>0</v>
      </c>
      <c r="AH141" s="49">
        <f>MAX(AH139+AH140,0)*$D79</f>
        <v>0</v>
      </c>
      <c r="AI141" s="50">
        <f>MAX(AI139+AI140,0)*$D79</f>
        <v>0</v>
      </c>
    </row>
    <row r="142" spans="2:35" ht="9" hidden="1">
      <c r="B142" s="30" t="s">
        <v>83</v>
      </c>
      <c r="C142" s="31"/>
      <c r="D142" s="47"/>
      <c r="E142" s="48">
        <f>E139+E140-E141</f>
        <v>0</v>
      </c>
      <c r="F142" s="49">
        <f aca="true" t="shared" si="81" ref="F142:AI142">F139+F140-F141</f>
        <v>-782.4</v>
      </c>
      <c r="G142" s="154">
        <f t="shared" si="81"/>
        <v>-1564.8</v>
      </c>
      <c r="H142" s="48">
        <f t="shared" si="81"/>
        <v>-1564.8</v>
      </c>
      <c r="I142" s="160">
        <f t="shared" si="81"/>
        <v>-1564.8</v>
      </c>
      <c r="J142" s="49">
        <f t="shared" si="81"/>
        <v>-1564.8</v>
      </c>
      <c r="K142" s="49">
        <f t="shared" si="81"/>
        <v>-1564.8</v>
      </c>
      <c r="L142" s="49">
        <f t="shared" si="81"/>
        <v>-1564.8</v>
      </c>
      <c r="M142" s="49">
        <f t="shared" si="81"/>
        <v>-1564.8</v>
      </c>
      <c r="N142" s="49">
        <f t="shared" si="81"/>
        <v>-1564.8</v>
      </c>
      <c r="O142" s="49">
        <f t="shared" si="81"/>
        <v>-1564.8</v>
      </c>
      <c r="P142" s="49">
        <f t="shared" si="81"/>
        <v>-1564.8</v>
      </c>
      <c r="Q142" s="49">
        <f t="shared" si="81"/>
        <v>-1564.8</v>
      </c>
      <c r="R142" s="49">
        <f t="shared" si="81"/>
        <v>-1564.8</v>
      </c>
      <c r="S142" s="49">
        <f t="shared" si="81"/>
        <v>-1564.8</v>
      </c>
      <c r="T142" s="49">
        <f t="shared" si="81"/>
        <v>-1564.8</v>
      </c>
      <c r="U142" s="49">
        <f t="shared" si="81"/>
        <v>-1564.8</v>
      </c>
      <c r="V142" s="49">
        <f t="shared" si="81"/>
        <v>-1564.8</v>
      </c>
      <c r="W142" s="49">
        <f t="shared" si="81"/>
        <v>-1564.8</v>
      </c>
      <c r="X142" s="49">
        <f t="shared" si="81"/>
        <v>-1564.8</v>
      </c>
      <c r="Y142" s="49">
        <f t="shared" si="81"/>
        <v>-1564.8</v>
      </c>
      <c r="Z142" s="49">
        <f t="shared" si="81"/>
        <v>-1564.8</v>
      </c>
      <c r="AA142" s="49">
        <f t="shared" si="81"/>
        <v>-1564.8</v>
      </c>
      <c r="AB142" s="49">
        <f t="shared" si="81"/>
        <v>-1564.8</v>
      </c>
      <c r="AC142" s="49">
        <f t="shared" si="81"/>
        <v>-1564.8</v>
      </c>
      <c r="AD142" s="49">
        <f t="shared" si="81"/>
        <v>-1564.8</v>
      </c>
      <c r="AE142" s="49">
        <f t="shared" si="81"/>
        <v>-1564.8</v>
      </c>
      <c r="AF142" s="49">
        <f t="shared" si="81"/>
        <v>-1564.8</v>
      </c>
      <c r="AG142" s="49">
        <f t="shared" si="81"/>
        <v>-1564.8</v>
      </c>
      <c r="AH142" s="49">
        <f t="shared" si="81"/>
        <v>-1564.8</v>
      </c>
      <c r="AI142" s="50">
        <f t="shared" si="81"/>
        <v>-1564.8</v>
      </c>
    </row>
    <row r="143" spans="2:26" ht="9" hidden="1">
      <c r="B143" s="27"/>
      <c r="C143" s="27"/>
      <c r="D143" s="27"/>
      <c r="E143" s="2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2:26" ht="9" hidden="1">
      <c r="B144" s="30" t="s">
        <v>49</v>
      </c>
      <c r="C144" s="47"/>
      <c r="D144" s="99">
        <v>0.1</v>
      </c>
      <c r="E144" s="2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2:26" ht="9" hidden="1">
      <c r="B145" s="30" t="s">
        <v>50</v>
      </c>
      <c r="C145" s="47"/>
      <c r="D145" s="100" t="e">
        <f>SUM(I53:AI53)/SUM(E106:AI106)/27*(1-D79)</f>
        <v>#DIV/0!</v>
      </c>
      <c r="E145" s="27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2:26" ht="9" hidden="1">
      <c r="B146" s="30" t="s">
        <v>51</v>
      </c>
      <c r="C146" s="47"/>
      <c r="D146" s="100" t="e">
        <f>D144*SUM(E105:AI105)/SUM(E105:AI106)+D145*SUM(E106:AI106)/SUM(E105:AI106)</f>
        <v>#DIV/0!</v>
      </c>
      <c r="E146" s="27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2:26" ht="9" hidden="1">
      <c r="B147" s="30" t="s">
        <v>52</v>
      </c>
      <c r="C147" s="47"/>
      <c r="D147" s="100">
        <f>-SUM(E93:AI93,E98:AI98)/SUM(I142:AI142)</f>
        <v>0</v>
      </c>
      <c r="E147" s="27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2:26" ht="9" hidden="1">
      <c r="B148" s="30" t="s">
        <v>53</v>
      </c>
      <c r="C148" s="47"/>
      <c r="D148" s="99">
        <v>0</v>
      </c>
      <c r="E148" s="27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</sheetData>
  <sheetProtection password="D71B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研究事業本部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啓吾</dc:creator>
  <cp:keywords/>
  <dc:description/>
  <cp:lastModifiedBy>小松　啓吾</cp:lastModifiedBy>
  <cp:lastPrinted>2005-07-27T12:17:06Z</cp:lastPrinted>
  <dcterms:created xsi:type="dcterms:W3CDTF">2005-07-04T04:39:50Z</dcterms:created>
  <dcterms:modified xsi:type="dcterms:W3CDTF">2005-07-27T12:31:04Z</dcterms:modified>
  <cp:category/>
  <cp:version/>
  <cp:contentType/>
  <cp:contentStatus/>
</cp:coreProperties>
</file>